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_honbu\③協会・総合・多摩（一時的使用版）\【重要】ＳＣ再開に向けた周知物データ(不要後削除します)\周知データ\R6.0406周知\総合\"/>
    </mc:Choice>
  </mc:AlternateContent>
  <xr:revisionPtr revIDLastSave="0" documentId="13_ncr:1_{A0908615-F366-4AF6-8426-05F23CD83743}" xr6:coauthVersionLast="47" xr6:coauthVersionMax="47" xr10:uidLastSave="{00000000-0000-0000-0000-000000000000}"/>
  <bookViews>
    <workbookView xWindow="-108" yWindow="-108" windowWidth="23256" windowHeight="12576" xr2:uid="{BE55B5DC-1F66-47F3-8ABC-190723A63DC9}"/>
  </bookViews>
  <sheets>
    <sheet name="1-①" sheetId="1" r:id="rId1"/>
    <sheet name="1-②" sheetId="2" r:id="rId2"/>
    <sheet name="1-③" sheetId="3" r:id="rId3"/>
    <sheet name="1-④" sheetId="4" r:id="rId4"/>
  </sheets>
  <externalReferences>
    <externalReference r:id="rId5"/>
  </externalReferences>
  <definedNames>
    <definedName name="_xlnm.Print_Area" localSheetId="0">'1-①'!$A$2:$V$21</definedName>
    <definedName name="_xlnm.Print_Area" localSheetId="1">'1-②'!$A$2:$V$21</definedName>
    <definedName name="_xlnm.Print_Area" localSheetId="2">'1-③'!$A$2:$V$21</definedName>
    <definedName name="_xlnm.Print_Area" localSheetId="3">'1-④'!$A$2:$V$21</definedName>
    <definedName name="テキスト版文字列">[1]!テーブル1[#All]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4" i="4" l="1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V37" i="4"/>
  <c r="U37" i="4"/>
  <c r="T37" i="4"/>
  <c r="S37" i="4"/>
  <c r="R37" i="4"/>
  <c r="Q37" i="4"/>
  <c r="P37" i="4"/>
  <c r="O37" i="4"/>
  <c r="O45" i="4" s="1"/>
  <c r="N37" i="4"/>
  <c r="M37" i="4"/>
  <c r="M45" i="4" s="1"/>
  <c r="L37" i="4"/>
  <c r="K37" i="4"/>
  <c r="J37" i="4"/>
  <c r="I37" i="4"/>
  <c r="H37" i="4"/>
  <c r="G37" i="4"/>
  <c r="G45" i="4" s="1"/>
  <c r="F37" i="4"/>
  <c r="E37" i="4"/>
  <c r="D37" i="4"/>
  <c r="C37" i="4"/>
  <c r="B37" i="4"/>
  <c r="V36" i="4"/>
  <c r="U36" i="4"/>
  <c r="T36" i="4"/>
  <c r="S36" i="4"/>
  <c r="S45" i="4" s="1"/>
  <c r="R36" i="4"/>
  <c r="R45" i="4" s="1"/>
  <c r="Q36" i="4"/>
  <c r="P36" i="4"/>
  <c r="P45" i="4" s="1"/>
  <c r="O36" i="4"/>
  <c r="N36" i="4"/>
  <c r="M36" i="4"/>
  <c r="L36" i="4"/>
  <c r="L45" i="4" s="1"/>
  <c r="K36" i="4"/>
  <c r="J36" i="4"/>
  <c r="J45" i="4" s="1"/>
  <c r="I36" i="4"/>
  <c r="I45" i="4" s="1"/>
  <c r="H36" i="4"/>
  <c r="G36" i="4"/>
  <c r="F36" i="4"/>
  <c r="F45" i="4" s="1"/>
  <c r="E36" i="4"/>
  <c r="D36" i="4"/>
  <c r="D45" i="4" s="1"/>
  <c r="C36" i="4"/>
  <c r="C45" i="4" s="1"/>
  <c r="B36" i="4"/>
  <c r="Z21" i="4"/>
  <c r="X21" i="4"/>
  <c r="Z20" i="4"/>
  <c r="Z19" i="4"/>
  <c r="X18" i="4"/>
  <c r="Z18" i="4" s="1"/>
  <c r="Z17" i="4"/>
  <c r="X17" i="4"/>
  <c r="Z16" i="4"/>
  <c r="Z15" i="4"/>
  <c r="Z14" i="4"/>
  <c r="Z13" i="4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V37" i="3"/>
  <c r="U37" i="3"/>
  <c r="T37" i="3"/>
  <c r="S37" i="3"/>
  <c r="R37" i="3"/>
  <c r="R45" i="3" s="1"/>
  <c r="Q37" i="3"/>
  <c r="P37" i="3"/>
  <c r="P45" i="3" s="1"/>
  <c r="O37" i="3"/>
  <c r="N37" i="3"/>
  <c r="M37" i="3"/>
  <c r="L37" i="3"/>
  <c r="K37" i="3"/>
  <c r="J37" i="3"/>
  <c r="J45" i="3" s="1"/>
  <c r="I37" i="3"/>
  <c r="H37" i="3"/>
  <c r="G37" i="3"/>
  <c r="F37" i="3"/>
  <c r="E37" i="3"/>
  <c r="D37" i="3"/>
  <c r="C37" i="3"/>
  <c r="B37" i="3"/>
  <c r="V36" i="3"/>
  <c r="U36" i="3"/>
  <c r="T36" i="3"/>
  <c r="S36" i="3"/>
  <c r="S45" i="3" s="1"/>
  <c r="R36" i="3"/>
  <c r="Q36" i="3"/>
  <c r="P36" i="3"/>
  <c r="O36" i="3"/>
  <c r="O45" i="3" s="1"/>
  <c r="N36" i="3"/>
  <c r="M36" i="3"/>
  <c r="M45" i="3" s="1"/>
  <c r="L36" i="3"/>
  <c r="L45" i="3" s="1"/>
  <c r="K36" i="3"/>
  <c r="J36" i="3"/>
  <c r="I36" i="3"/>
  <c r="I45" i="3" s="1"/>
  <c r="H36" i="3"/>
  <c r="G36" i="3"/>
  <c r="G45" i="3" s="1"/>
  <c r="F36" i="3"/>
  <c r="F45" i="3" s="1"/>
  <c r="E36" i="3"/>
  <c r="D36" i="3"/>
  <c r="D45" i="3" s="1"/>
  <c r="C36" i="3"/>
  <c r="C45" i="3" s="1"/>
  <c r="B36" i="3"/>
  <c r="X21" i="3"/>
  <c r="Z21" i="3" s="1"/>
  <c r="Z20" i="3"/>
  <c r="Z19" i="3"/>
  <c r="X18" i="3"/>
  <c r="Z18" i="3" s="1"/>
  <c r="Z17" i="3"/>
  <c r="X17" i="3"/>
  <c r="Z16" i="3"/>
  <c r="Z15" i="3"/>
  <c r="Z14" i="3"/>
  <c r="Z13" i="3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V37" i="2"/>
  <c r="U37" i="2"/>
  <c r="T37" i="2"/>
  <c r="S37" i="2"/>
  <c r="S45" i="2" s="1"/>
  <c r="R37" i="2"/>
  <c r="Q37" i="2"/>
  <c r="P37" i="2"/>
  <c r="O37" i="2"/>
  <c r="N37" i="2"/>
  <c r="M37" i="2"/>
  <c r="M45" i="2" s="1"/>
  <c r="L37" i="2"/>
  <c r="K37" i="2"/>
  <c r="J37" i="2"/>
  <c r="I37" i="2"/>
  <c r="H37" i="2"/>
  <c r="G37" i="2"/>
  <c r="F37" i="2"/>
  <c r="E37" i="2"/>
  <c r="D37" i="2"/>
  <c r="C37" i="2"/>
  <c r="C45" i="2" s="1"/>
  <c r="B37" i="2"/>
  <c r="V36" i="2"/>
  <c r="U36" i="2"/>
  <c r="T36" i="2"/>
  <c r="S36" i="2"/>
  <c r="R36" i="2"/>
  <c r="R45" i="2" s="1"/>
  <c r="Q36" i="2"/>
  <c r="P36" i="2"/>
  <c r="P45" i="2" s="1"/>
  <c r="O36" i="2"/>
  <c r="O45" i="2" s="1"/>
  <c r="N36" i="2"/>
  <c r="M36" i="2"/>
  <c r="L36" i="2"/>
  <c r="L45" i="2" s="1"/>
  <c r="K36" i="2"/>
  <c r="J36" i="2"/>
  <c r="J45" i="2" s="1"/>
  <c r="I36" i="2"/>
  <c r="I45" i="2" s="1"/>
  <c r="H36" i="2"/>
  <c r="G36" i="2"/>
  <c r="G45" i="2" s="1"/>
  <c r="F36" i="2"/>
  <c r="F45" i="2" s="1"/>
  <c r="E36" i="2"/>
  <c r="D36" i="2"/>
  <c r="D45" i="2" s="1"/>
  <c r="C36" i="2"/>
  <c r="B36" i="2"/>
  <c r="Z21" i="2"/>
  <c r="X21" i="2"/>
  <c r="Z20" i="2"/>
  <c r="Z19" i="2"/>
  <c r="X18" i="2"/>
  <c r="Z18" i="2" s="1"/>
  <c r="X17" i="2"/>
  <c r="Z17" i="2" s="1"/>
  <c r="Z16" i="2"/>
  <c r="Z15" i="2"/>
  <c r="Z14" i="2"/>
  <c r="Z13" i="2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V37" i="1"/>
  <c r="U37" i="1"/>
  <c r="T37" i="1"/>
  <c r="S37" i="1"/>
  <c r="R37" i="1"/>
  <c r="Q37" i="1"/>
  <c r="P37" i="1"/>
  <c r="P45" i="1" s="1"/>
  <c r="O37" i="1"/>
  <c r="N37" i="1"/>
  <c r="M37" i="1"/>
  <c r="L37" i="1"/>
  <c r="K37" i="1"/>
  <c r="J37" i="1"/>
  <c r="I37" i="1"/>
  <c r="H37" i="1"/>
  <c r="G37" i="1"/>
  <c r="F37" i="1"/>
  <c r="F45" i="1" s="1"/>
  <c r="E37" i="1"/>
  <c r="D37" i="1"/>
  <c r="C37" i="1"/>
  <c r="B37" i="1"/>
  <c r="V36" i="1"/>
  <c r="U36" i="1"/>
  <c r="T36" i="1"/>
  <c r="S36" i="1"/>
  <c r="S45" i="1" s="1"/>
  <c r="R36" i="1"/>
  <c r="R45" i="1" s="1"/>
  <c r="Q36" i="1"/>
  <c r="P36" i="1"/>
  <c r="O36" i="1"/>
  <c r="O45" i="1" s="1"/>
  <c r="N36" i="1"/>
  <c r="M36" i="1"/>
  <c r="M45" i="1" s="1"/>
  <c r="L36" i="1"/>
  <c r="L45" i="1" s="1"/>
  <c r="K36" i="1"/>
  <c r="J36" i="1"/>
  <c r="J45" i="1" s="1"/>
  <c r="I36" i="1"/>
  <c r="I45" i="1" s="1"/>
  <c r="H36" i="1"/>
  <c r="G36" i="1"/>
  <c r="G45" i="1" s="1"/>
  <c r="F36" i="1"/>
  <c r="E36" i="1"/>
  <c r="D36" i="1"/>
  <c r="D45" i="1" s="1"/>
  <c r="C36" i="1"/>
  <c r="C45" i="1" s="1"/>
  <c r="B36" i="1"/>
  <c r="B34" i="1"/>
  <c r="B45" i="1" s="1"/>
  <c r="A47" i="1" s="1"/>
  <c r="X21" i="1"/>
  <c r="Z21" i="1" s="1"/>
  <c r="Z20" i="1"/>
  <c r="Z19" i="1"/>
  <c r="X18" i="1"/>
  <c r="Z18" i="1" s="1"/>
  <c r="X17" i="1"/>
  <c r="Z17" i="1" s="1"/>
  <c r="Z16" i="1"/>
  <c r="Z15" i="1"/>
  <c r="Z14" i="1"/>
  <c r="Z13" i="1"/>
  <c r="B11" i="1"/>
  <c r="E11" i="1" s="1"/>
  <c r="H11" i="1" l="1"/>
  <c r="E34" i="1"/>
  <c r="E45" i="1" s="1"/>
  <c r="A48" i="1" s="1"/>
  <c r="H34" i="1" l="1"/>
  <c r="H45" i="1" s="1"/>
  <c r="A49" i="1" s="1"/>
  <c r="K11" i="1"/>
  <c r="K34" i="1" l="1"/>
  <c r="K45" i="1" s="1"/>
  <c r="A50" i="1" s="1"/>
  <c r="N11" i="1"/>
  <c r="Q11" i="1" l="1"/>
  <c r="N34" i="1"/>
  <c r="N45" i="1" s="1"/>
  <c r="A51" i="1" s="1"/>
  <c r="Q34" i="1" l="1"/>
  <c r="Q45" i="1" s="1"/>
  <c r="A52" i="1" s="1"/>
  <c r="T11" i="1"/>
  <c r="T34" i="1" l="1"/>
  <c r="T45" i="1" s="1"/>
  <c r="A53" i="1" s="1"/>
  <c r="A54" i="1" s="1"/>
  <c r="B11" i="2"/>
  <c r="B2" i="1"/>
  <c r="B34" i="2" l="1"/>
  <c r="B45" i="2" s="1"/>
  <c r="A47" i="2" s="1"/>
  <c r="E11" i="2"/>
  <c r="E34" i="2" l="1"/>
  <c r="E45" i="2" s="1"/>
  <c r="A48" i="2" s="1"/>
  <c r="H11" i="2"/>
  <c r="H34" i="2" l="1"/>
  <c r="H45" i="2" s="1"/>
  <c r="A49" i="2" s="1"/>
  <c r="K11" i="2"/>
  <c r="K34" i="2" l="1"/>
  <c r="K45" i="2" s="1"/>
  <c r="A50" i="2" s="1"/>
  <c r="N11" i="2"/>
  <c r="N34" i="2" l="1"/>
  <c r="N45" i="2" s="1"/>
  <c r="A51" i="2" s="1"/>
  <c r="Q11" i="2"/>
  <c r="T11" i="2" l="1"/>
  <c r="Q34" i="2"/>
  <c r="Q45" i="2" s="1"/>
  <c r="A52" i="2" s="1"/>
  <c r="B11" i="3" l="1"/>
  <c r="T34" i="2"/>
  <c r="T45" i="2" s="1"/>
  <c r="A53" i="2" s="1"/>
  <c r="A54" i="2" s="1"/>
  <c r="B2" i="2"/>
  <c r="B34" i="3" l="1"/>
  <c r="B45" i="3" s="1"/>
  <c r="A47" i="3" s="1"/>
  <c r="E11" i="3"/>
  <c r="E34" i="3" l="1"/>
  <c r="E45" i="3" s="1"/>
  <c r="A48" i="3" s="1"/>
  <c r="H11" i="3"/>
  <c r="K11" i="3" l="1"/>
  <c r="H34" i="3"/>
  <c r="H45" i="3" s="1"/>
  <c r="A49" i="3" s="1"/>
  <c r="N11" i="3" l="1"/>
  <c r="K34" i="3"/>
  <c r="K45" i="3" s="1"/>
  <c r="A50" i="3" s="1"/>
  <c r="N34" i="3" l="1"/>
  <c r="N45" i="3" s="1"/>
  <c r="A51" i="3" s="1"/>
  <c r="Q11" i="3"/>
  <c r="Q34" i="3" l="1"/>
  <c r="Q45" i="3" s="1"/>
  <c r="A52" i="3" s="1"/>
  <c r="T11" i="3"/>
  <c r="B11" i="4" l="1"/>
  <c r="T34" i="3"/>
  <c r="T45" i="3" s="1"/>
  <c r="A53" i="3" s="1"/>
  <c r="A54" i="3" s="1"/>
  <c r="B2" i="3"/>
  <c r="E11" i="4" l="1"/>
  <c r="B34" i="4"/>
  <c r="B45" i="4" s="1"/>
  <c r="A47" i="4" s="1"/>
  <c r="H11" i="4" l="1"/>
  <c r="E34" i="4"/>
  <c r="E45" i="4" s="1"/>
  <c r="A48" i="4" s="1"/>
  <c r="H34" i="4" l="1"/>
  <c r="H45" i="4" s="1"/>
  <c r="A49" i="4" s="1"/>
  <c r="K11" i="4"/>
  <c r="N11" i="4" l="1"/>
  <c r="K34" i="4"/>
  <c r="K45" i="4" s="1"/>
  <c r="A50" i="4" s="1"/>
  <c r="N34" i="4" l="1"/>
  <c r="N45" i="4" s="1"/>
  <c r="A51" i="4" s="1"/>
  <c r="Q11" i="4"/>
  <c r="Q34" i="4" l="1"/>
  <c r="Q45" i="4" s="1"/>
  <c r="A52" i="4" s="1"/>
  <c r="T11" i="4"/>
  <c r="T34" i="4" l="1"/>
  <c r="T45" i="4" s="1"/>
  <c r="A53" i="4" s="1"/>
  <c r="A54" i="4" s="1"/>
  <c r="B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TSAD062</author>
  </authors>
  <commentList>
    <comment ref="F13" authorId="0" shapeId="0" xr:uid="{B158C1C4-FD94-49CF-924F-6B6EC1EE00E2}">
      <text>
        <r>
          <rPr>
            <b/>
            <sz val="11"/>
            <color indexed="81"/>
            <rFont val="MS P ゴシック"/>
            <family val="3"/>
            <charset val="128"/>
          </rPr>
          <t>スラ音源走
（事業推進課）</t>
        </r>
      </text>
    </comment>
    <comment ref="F14" authorId="0" shapeId="0" xr:uid="{34444276-52EE-4111-9156-A65046373771}">
      <text>
        <r>
          <rPr>
            <b/>
            <sz val="9"/>
            <color indexed="81"/>
            <rFont val="MS P ゴシック"/>
            <family val="3"/>
            <charset val="128"/>
          </rPr>
          <t>ライジングサン</t>
        </r>
      </text>
    </comment>
    <comment ref="H14" authorId="0" shapeId="0" xr:uid="{2EFD0437-DAB6-46B3-A058-DE8C9D89A1E9}">
      <text>
        <r>
          <rPr>
            <b/>
            <sz val="9"/>
            <color indexed="81"/>
            <rFont val="MS P ゴシック"/>
            <family val="3"/>
            <charset val="128"/>
          </rPr>
          <t>かぼちゃ</t>
        </r>
      </text>
    </comment>
    <comment ref="O14" authorId="0" shapeId="0" xr:uid="{0FBE0DD1-9221-46FA-84DA-C2B66FA92207}">
      <text>
        <r>
          <rPr>
            <b/>
            <sz val="9"/>
            <color indexed="81"/>
            <rFont val="MS P ゴシック"/>
            <family val="3"/>
            <charset val="128"/>
          </rPr>
          <t>友遊クラブ</t>
        </r>
      </text>
    </comment>
    <comment ref="L15" authorId="0" shapeId="0" xr:uid="{3198CBD6-9EE5-42F9-A70E-AD3304E823B1}">
      <text>
        <r>
          <rPr>
            <b/>
            <sz val="9"/>
            <color indexed="81"/>
            <rFont val="MS P ゴシック"/>
            <family val="3"/>
            <charset val="128"/>
          </rPr>
          <t>コスモス</t>
        </r>
      </text>
    </comment>
    <comment ref="G16" authorId="0" shapeId="0" xr:uid="{F411E982-041C-4290-8217-059380A73984}">
      <text>
        <r>
          <rPr>
            <b/>
            <sz val="9"/>
            <color indexed="81"/>
            <rFont val="MS P ゴシック"/>
            <family val="3"/>
            <charset val="128"/>
          </rPr>
          <t>STEP1</t>
        </r>
      </text>
    </comment>
    <comment ref="I16" authorId="0" shapeId="0" xr:uid="{3F1058AB-C35E-4711-869D-855190800D20}">
      <text>
        <r>
          <rPr>
            <b/>
            <sz val="9"/>
            <color indexed="81"/>
            <rFont val="MS P ゴシック"/>
            <family val="3"/>
            <charset val="128"/>
          </rPr>
          <t>北卓球バレー</t>
        </r>
      </text>
    </comment>
    <comment ref="O16" authorId="0" shapeId="0" xr:uid="{D7E9AECD-9995-4354-BE26-4AFB46C814B1}">
      <text>
        <r>
          <rPr>
            <b/>
            <sz val="9"/>
            <color indexed="81"/>
            <rFont val="MS P ゴシック"/>
            <family val="3"/>
            <charset val="128"/>
          </rPr>
          <t>都身卓</t>
        </r>
      </text>
    </comment>
    <comment ref="K20" authorId="0" shapeId="0" xr:uid="{F19E660C-07E4-4108-8698-85E2CA1F1403}">
      <text>
        <r>
          <rPr>
            <b/>
            <sz val="9"/>
            <color indexed="81"/>
            <rFont val="MS P ゴシック"/>
            <family val="3"/>
            <charset val="128"/>
          </rPr>
          <t>グリーン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TSAD062</author>
  </authors>
  <commentList>
    <comment ref="C13" authorId="0" shapeId="0" xr:uid="{2E32445F-97A6-4D81-A665-A2E48EA2DD73}">
      <text>
        <r>
          <rPr>
            <b/>
            <sz val="9"/>
            <color indexed="81"/>
            <rFont val="MS P ゴシック"/>
            <family val="3"/>
            <charset val="128"/>
          </rPr>
          <t>BGクラブ</t>
        </r>
      </text>
    </comment>
    <comment ref="H13" authorId="0" shapeId="0" xr:uid="{32E283F9-471A-4430-9499-2514AE641BD6}">
      <text>
        <r>
          <rPr>
            <b/>
            <sz val="9"/>
            <color indexed="81"/>
            <rFont val="MS P ゴシック"/>
            <family val="3"/>
            <charset val="128"/>
          </rPr>
          <t>都知的陸上</t>
        </r>
      </text>
    </comment>
    <comment ref="J13" authorId="0" shapeId="0" xr:uid="{7A5DB147-1605-48C8-A64E-BC5BCB2ECDF1}">
      <text>
        <r>
          <rPr>
            <b/>
            <sz val="9"/>
            <color indexed="81"/>
            <rFont val="MS P ゴシック"/>
            <family val="3"/>
            <charset val="128"/>
          </rPr>
          <t>乃木坂ナイツ</t>
        </r>
      </text>
    </comment>
    <comment ref="K13" authorId="0" shapeId="0" xr:uid="{6329D9D8-06FF-4D0D-A5F1-074D37C140E5}">
      <text>
        <r>
          <rPr>
            <b/>
            <sz val="9"/>
            <color indexed="81"/>
            <rFont val="MS P ゴシック"/>
            <family val="3"/>
            <charset val="128"/>
          </rPr>
          <t>十条SC</t>
        </r>
      </text>
    </comment>
    <comment ref="F14" authorId="0" shapeId="0" xr:uid="{BA41B49E-5DF8-42CD-9649-41351B7A7BD5}">
      <text>
        <r>
          <rPr>
            <b/>
            <sz val="9"/>
            <color indexed="81"/>
            <rFont val="MS P ゴシック"/>
            <family val="3"/>
            <charset val="128"/>
          </rPr>
          <t>ラクロス</t>
        </r>
      </text>
    </comment>
    <comment ref="H14" authorId="0" shapeId="0" xr:uid="{32324C46-F429-4233-9F4C-0A4C3EBE6644}">
      <text>
        <r>
          <rPr>
            <b/>
            <sz val="9"/>
            <color indexed="81"/>
            <rFont val="MS P ゴシック"/>
            <family val="3"/>
            <charset val="128"/>
          </rPr>
          <t>都知的卓球</t>
        </r>
      </text>
    </comment>
    <comment ref="I14" authorId="0" shapeId="0" xr:uid="{EE177597-E624-4F98-8B3F-CDD63533B97D}">
      <text>
        <r>
          <rPr>
            <b/>
            <sz val="9"/>
            <color indexed="81"/>
            <rFont val="MS P ゴシック"/>
            <family val="3"/>
            <charset val="128"/>
          </rPr>
          <t>ホールドスター</t>
        </r>
      </text>
    </comment>
    <comment ref="K14" authorId="0" shapeId="0" xr:uid="{EC33077A-4165-4BCA-8D5B-7377FA2EF90F}">
      <text>
        <r>
          <rPr>
            <b/>
            <sz val="9"/>
            <color indexed="81"/>
            <rFont val="MS P ゴシック"/>
            <family val="3"/>
            <charset val="128"/>
          </rPr>
          <t>都知的卓球</t>
        </r>
      </text>
    </comment>
    <comment ref="L14" authorId="0" shapeId="0" xr:uid="{65BBD4C1-22C4-4C67-8077-2DA249304D06}">
      <text>
        <r>
          <rPr>
            <b/>
            <sz val="9"/>
            <color indexed="81"/>
            <rFont val="MS P ゴシック"/>
            <family val="3"/>
            <charset val="128"/>
          </rPr>
          <t>FD協会</t>
        </r>
      </text>
    </comment>
    <comment ref="O14" authorId="0" shapeId="0" xr:uid="{BC3B76E4-FA5F-451E-AC60-2EDFE24D5048}">
      <text>
        <r>
          <rPr>
            <b/>
            <sz val="11"/>
            <color indexed="81"/>
            <rFont val="MS P ゴシック"/>
            <family val="3"/>
            <charset val="128"/>
          </rPr>
          <t>遊友クラブ</t>
        </r>
      </text>
    </comment>
    <comment ref="D15" authorId="0" shapeId="0" xr:uid="{CDD5E94C-AE34-4D91-B7B7-609999A8ECCB}">
      <text>
        <r>
          <rPr>
            <b/>
            <sz val="9"/>
            <color indexed="81"/>
            <rFont val="MS P ゴシック"/>
            <family val="3"/>
            <charset val="128"/>
          </rPr>
          <t>コスモス</t>
        </r>
      </text>
    </comment>
    <comment ref="J15" authorId="0" shapeId="0" xr:uid="{A8DAB7E9-3EF6-4FBC-B4F2-23A21659302D}">
      <text>
        <r>
          <rPr>
            <b/>
            <sz val="9"/>
            <color indexed="81"/>
            <rFont val="MS P ゴシック"/>
            <family val="3"/>
            <charset val="128"/>
          </rPr>
          <t>パラアーティスティックスイミング</t>
        </r>
      </text>
    </comment>
    <comment ref="K15" authorId="0" shapeId="0" xr:uid="{F74FC792-1B23-43A2-81B1-6DB0A20B4F03}">
      <text>
        <r>
          <rPr>
            <b/>
            <sz val="9"/>
            <color indexed="81"/>
            <rFont val="MS P ゴシック"/>
            <family val="3"/>
            <charset val="128"/>
          </rPr>
          <t>パラアーティスティックスイミング</t>
        </r>
      </text>
    </comment>
    <comment ref="E16" authorId="0" shapeId="0" xr:uid="{34935626-6328-4D45-8596-DE330CD747FD}">
      <text>
        <r>
          <rPr>
            <b/>
            <sz val="9"/>
            <color indexed="81"/>
            <rFont val="MS P ゴシック"/>
            <family val="3"/>
            <charset val="128"/>
          </rPr>
          <t>春風会</t>
        </r>
      </text>
    </comment>
    <comment ref="G16" authorId="0" shapeId="0" xr:uid="{74FA9018-CA30-4FB6-AE4C-B6FB3EEBC2C7}">
      <text>
        <r>
          <rPr>
            <b/>
            <sz val="9"/>
            <color indexed="81"/>
            <rFont val="MS P ゴシック"/>
            <family val="3"/>
            <charset val="128"/>
          </rPr>
          <t>IDチア</t>
        </r>
      </text>
    </comment>
    <comment ref="I16" authorId="0" shapeId="0" xr:uid="{17015FC4-6FEE-4804-9589-81CABE064BBF}">
      <text>
        <r>
          <rPr>
            <b/>
            <sz val="9"/>
            <color indexed="81"/>
            <rFont val="MS P ゴシック"/>
            <family val="3"/>
            <charset val="128"/>
          </rPr>
          <t>レインボー</t>
        </r>
      </text>
    </comment>
    <comment ref="L16" authorId="0" shapeId="0" xr:uid="{FD7E57FD-7E10-445F-B0BB-8C3F72145E50}">
      <text>
        <r>
          <rPr>
            <b/>
            <sz val="9"/>
            <color indexed="81"/>
            <rFont val="MS P ゴシック"/>
            <family val="3"/>
            <charset val="128"/>
          </rPr>
          <t>stt協会</t>
        </r>
      </text>
    </comment>
    <comment ref="O16" authorId="0" shapeId="0" xr:uid="{83E1E6C7-B988-4154-BC36-0FE45E65A823}">
      <text>
        <r>
          <rPr>
            <b/>
            <sz val="9"/>
            <color indexed="81"/>
            <rFont val="MS P ゴシック"/>
            <family val="3"/>
            <charset val="128"/>
          </rPr>
          <t>吹き矢</t>
        </r>
      </text>
    </comment>
    <comment ref="K19" authorId="0" shapeId="0" xr:uid="{BB754FAF-3F5D-4912-8BE9-2AC811138E8F}">
      <text>
        <r>
          <rPr>
            <b/>
            <sz val="9"/>
            <color indexed="81"/>
            <rFont val="MS P ゴシック"/>
            <family val="3"/>
            <charset val="128"/>
          </rPr>
          <t>アチャー</t>
        </r>
      </text>
    </comment>
    <comment ref="L19" authorId="0" shapeId="0" xr:uid="{27FA3D2B-C2BA-48AC-A8C0-0E2DD3B314AB}">
      <text>
        <r>
          <rPr>
            <b/>
            <sz val="9"/>
            <color indexed="81"/>
            <rFont val="MS P ゴシック"/>
            <family val="3"/>
            <charset val="128"/>
          </rPr>
          <t>アチャー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TSAD062</author>
  </authors>
  <commentList>
    <comment ref="H13" authorId="0" shapeId="0" xr:uid="{5365816E-7664-4975-B27D-5378C6B8DC5F}">
      <text>
        <r>
          <rPr>
            <b/>
            <sz val="9"/>
            <color indexed="81"/>
            <rFont val="MS P ゴシック"/>
            <family val="3"/>
            <charset val="128"/>
          </rPr>
          <t>AC KITA</t>
        </r>
      </text>
    </comment>
    <comment ref="K13" authorId="0" shapeId="0" xr:uid="{BA37E4E3-AD97-4388-AC70-FA71A424040E}">
      <text>
        <r>
          <rPr>
            <b/>
            <sz val="9"/>
            <color indexed="81"/>
            <rFont val="MS P ゴシック"/>
            <family val="3"/>
            <charset val="128"/>
          </rPr>
          <t>十条SC</t>
        </r>
      </text>
    </comment>
    <comment ref="O13" authorId="0" shapeId="0" xr:uid="{8FC1CB95-77F9-48BB-A5AF-885B25CBA731}">
      <text>
        <r>
          <rPr>
            <b/>
            <sz val="9"/>
            <color indexed="81"/>
            <rFont val="MS P ゴシック"/>
            <family val="3"/>
            <charset val="128"/>
          </rPr>
          <t>月様クラブ</t>
        </r>
      </text>
    </comment>
    <comment ref="F14" authorId="0" shapeId="0" xr:uid="{0E08824B-F226-4C9C-8677-134AC7AA583D}">
      <text>
        <r>
          <rPr>
            <b/>
            <sz val="9"/>
            <color indexed="81"/>
            <rFont val="MS P ゴシック"/>
            <family val="3"/>
            <charset val="128"/>
          </rPr>
          <t>スペースピア</t>
        </r>
      </text>
    </comment>
    <comment ref="G14" authorId="0" shapeId="0" xr:uid="{E3B0CB04-18F0-4490-864D-32EC155034BF}">
      <text>
        <r>
          <rPr>
            <b/>
            <sz val="9"/>
            <color indexed="81"/>
            <rFont val="MS P ゴシック"/>
            <family val="3"/>
            <charset val="128"/>
          </rPr>
          <t>アクサ</t>
        </r>
      </text>
    </comment>
    <comment ref="H14" authorId="0" shapeId="0" xr:uid="{AF5E7E57-EA81-4B77-9595-DACA315167D7}">
      <text>
        <r>
          <rPr>
            <b/>
            <sz val="10"/>
            <color indexed="81"/>
            <rFont val="MS P ゴシック"/>
            <family val="3"/>
            <charset val="128"/>
          </rPr>
          <t>特例）デフバレー合宿</t>
        </r>
      </text>
    </comment>
    <comment ref="K14" authorId="0" shapeId="0" xr:uid="{2E1E0C79-F5A4-489A-8748-9F0AC2944EA8}">
      <text>
        <r>
          <rPr>
            <b/>
            <sz val="10"/>
            <color indexed="81"/>
            <rFont val="MS P ゴシック"/>
            <family val="3"/>
            <charset val="128"/>
          </rPr>
          <t>特例）デフバレー合宿</t>
        </r>
      </text>
    </comment>
    <comment ref="D15" authorId="0" shapeId="0" xr:uid="{7A73555F-DC94-40CA-9674-61ADB2BCA3D2}">
      <text>
        <r>
          <rPr>
            <b/>
            <sz val="9"/>
            <color indexed="81"/>
            <rFont val="MS P ゴシック"/>
            <family val="3"/>
            <charset val="128"/>
          </rPr>
          <t>コスモス</t>
        </r>
      </text>
    </comment>
    <comment ref="I15" authorId="0" shapeId="0" xr:uid="{6F7163CF-276F-4361-8830-AAA198B07738}">
      <text>
        <r>
          <rPr>
            <b/>
            <sz val="9"/>
            <color indexed="81"/>
            <rFont val="MS P ゴシック"/>
            <family val="3"/>
            <charset val="128"/>
          </rPr>
          <t>わかくさ</t>
        </r>
      </text>
    </comment>
    <comment ref="L15" authorId="0" shapeId="0" xr:uid="{AA438E1C-1AD0-416C-BE16-49B47108E347}">
      <text>
        <r>
          <rPr>
            <b/>
            <sz val="9"/>
            <color indexed="81"/>
            <rFont val="MS P ゴシック"/>
            <family val="3"/>
            <charset val="128"/>
          </rPr>
          <t>すみれ/クリナ</t>
        </r>
      </text>
    </comment>
    <comment ref="S15" authorId="0" shapeId="0" xr:uid="{D54A2CE4-CABB-4819-B526-F3E0065D8484}">
      <text>
        <r>
          <rPr>
            <b/>
            <sz val="9"/>
            <color indexed="81"/>
            <rFont val="MS P ゴシック"/>
            <family val="3"/>
            <charset val="128"/>
          </rPr>
          <t>コスモス</t>
        </r>
      </text>
    </comment>
    <comment ref="F16" authorId="0" shapeId="0" xr:uid="{CED0858E-FF89-41FC-82F6-ACE96E362C26}">
      <text>
        <r>
          <rPr>
            <b/>
            <sz val="9"/>
            <color indexed="81"/>
            <rFont val="MS P ゴシック"/>
            <family val="3"/>
            <charset val="128"/>
          </rPr>
          <t>ナチュラル</t>
        </r>
      </text>
    </comment>
    <comment ref="L16" authorId="0" shapeId="0" xr:uid="{CDF3BD24-F4A8-46F9-9F62-94548E806514}">
      <text>
        <r>
          <rPr>
            <b/>
            <sz val="9"/>
            <color indexed="81"/>
            <rFont val="MS P ゴシック"/>
            <family val="3"/>
            <charset val="128"/>
          </rPr>
          <t>都身体卓球</t>
        </r>
      </text>
    </comment>
    <comment ref="H20" authorId="0" shapeId="0" xr:uid="{75D3BC1A-372E-48B4-923D-67A98E310970}">
      <text>
        <r>
          <rPr>
            <b/>
            <sz val="9"/>
            <color indexed="81"/>
            <rFont val="MS P ゴシック"/>
            <family val="3"/>
            <charset val="128"/>
          </rPr>
          <t>グリーン</t>
        </r>
      </text>
    </comment>
    <comment ref="K20" authorId="0" shapeId="0" xr:uid="{B0584147-260B-4904-BCA9-41BFEB85CB5A}">
      <text>
        <r>
          <rPr>
            <b/>
            <sz val="9"/>
            <color indexed="81"/>
            <rFont val="MS P ゴシック"/>
            <family val="3"/>
            <charset val="128"/>
          </rPr>
          <t>関東車いすテニス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TSAD062</author>
  </authors>
  <commentList>
    <comment ref="R14" authorId="0" shapeId="0" xr:uid="{F4A79D4D-CA73-4C2D-B082-9661727C78DF}">
      <text>
        <r>
          <rPr>
            <b/>
            <sz val="16"/>
            <color indexed="81"/>
            <rFont val="MS P ゴシック"/>
            <family val="3"/>
            <charset val="128"/>
          </rPr>
          <t>屋外教室の予備</t>
        </r>
      </text>
    </comment>
    <comment ref="G15" authorId="0" shapeId="0" xr:uid="{F6260924-3CB0-4EFE-B118-58A7AE66F067}">
      <text>
        <r>
          <rPr>
            <b/>
            <sz val="9"/>
            <color indexed="81"/>
            <rFont val="MS P ゴシック"/>
            <family val="3"/>
            <charset val="128"/>
          </rPr>
          <t>タートル</t>
        </r>
      </text>
    </comment>
    <comment ref="O16" authorId="0" shapeId="0" xr:uid="{111C55C3-5A2A-4A5B-BE95-16A516970180}">
      <text>
        <r>
          <rPr>
            <b/>
            <sz val="9"/>
            <color indexed="81"/>
            <rFont val="MS P ゴシック"/>
            <family val="3"/>
            <charset val="128"/>
          </rPr>
          <t>吹き矢</t>
        </r>
      </text>
    </comment>
  </commentList>
</comments>
</file>

<file path=xl/sharedStrings.xml><?xml version="1.0" encoding="utf-8"?>
<sst xmlns="http://schemas.openxmlformats.org/spreadsheetml/2006/main" count="889" uniqueCount="67">
  <si>
    <t>始めの日付</t>
    <rPh sb="0" eb="1">
      <t>ハジ</t>
    </rPh>
    <rPh sb="3" eb="5">
      <t>ヒヅケ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</si>
  <si>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</si>
  <si>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</si>
  <si>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</si>
  <si>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←入力してください</t>
    <rPh sb="1" eb="3">
      <t>ニュウリョク</t>
    </rPh>
    <phoneticPr fontId="2"/>
  </si>
  <si>
    <t>別紙1-①</t>
    <phoneticPr fontId="2"/>
  </si>
  <si>
    <t>東京都障害者総合スポーツセンター</t>
    <rPh sb="0" eb="3">
      <t>トウキョウト</t>
    </rPh>
    <rPh sb="3" eb="6">
      <t>ショウガイシャ</t>
    </rPh>
    <rPh sb="6" eb="8">
      <t>ソウゴウ</t>
    </rPh>
    <phoneticPr fontId="2"/>
  </si>
  <si>
    <t>表記
の
見かた</t>
    <rPh sb="0" eb="2">
      <t>ヒョウキ</t>
    </rPh>
    <rPh sb="5" eb="6">
      <t>ミ</t>
    </rPh>
    <phoneticPr fontId="2"/>
  </si>
  <si>
    <t>○</t>
    <phoneticPr fontId="2"/>
  </si>
  <si>
    <t>個人利用可　</t>
  </si>
  <si>
    <t>団体</t>
    <rPh sb="0" eb="2">
      <t>ダンタイ</t>
    </rPh>
    <phoneticPr fontId="2"/>
  </si>
  <si>
    <t>団体利用可（事前予約制）　　</t>
    <phoneticPr fontId="2"/>
  </si>
  <si>
    <t>〇
団体</t>
    <rPh sb="2" eb="4">
      <t>ダンタイ</t>
    </rPh>
    <phoneticPr fontId="2"/>
  </si>
  <si>
    <t>団体利用可（事前予約制）・個人利用可　　</t>
    <rPh sb="13" eb="18">
      <t>コジンリヨウカ</t>
    </rPh>
    <phoneticPr fontId="2"/>
  </si>
  <si>
    <r>
      <t xml:space="preserve">教室
</t>
    </r>
    <r>
      <rPr>
        <b/>
        <sz val="11"/>
        <color theme="1"/>
        <rFont val="UD デジタル 教科書体 NP-R"/>
        <family val="1"/>
        <charset val="128"/>
      </rPr>
      <t>当日参加可</t>
    </r>
    <rPh sb="0" eb="2">
      <t>キョウシツ</t>
    </rPh>
    <rPh sb="3" eb="5">
      <t>トウジツ</t>
    </rPh>
    <rPh sb="5" eb="7">
      <t>サンカ</t>
    </rPh>
    <rPh sb="7" eb="8">
      <t>カ</t>
    </rPh>
    <phoneticPr fontId="2"/>
  </si>
  <si>
    <t>申込不要で参加可能な教室です。個人利用及び団体利用はできません。　※教室の詳細はスタッフまでご確認ください。</t>
    <phoneticPr fontId="2"/>
  </si>
  <si>
    <t>教室</t>
    <rPh sb="0" eb="2">
      <t>キョウシツ</t>
    </rPh>
    <phoneticPr fontId="2"/>
  </si>
  <si>
    <t>事前申込制の教室を開催するため、個人利用及び団体利用はできません。</t>
    <phoneticPr fontId="2"/>
  </si>
  <si>
    <r>
      <t xml:space="preserve">教室
</t>
    </r>
    <r>
      <rPr>
        <b/>
        <sz val="12"/>
        <color theme="1"/>
        <rFont val="UD デジタル 教科書体 NP-R"/>
        <family val="1"/>
        <charset val="128"/>
      </rPr>
      <t>活動支援</t>
    </r>
    <rPh sb="0" eb="2">
      <t>キョウシツ</t>
    </rPh>
    <rPh sb="3" eb="5">
      <t>カツドウ</t>
    </rPh>
    <rPh sb="5" eb="7">
      <t>シエン</t>
    </rPh>
    <phoneticPr fontId="2"/>
  </si>
  <si>
    <t>事前申込制（団体対象）の教室を開催するため、個人利用はできません。</t>
    <phoneticPr fontId="2"/>
  </si>
  <si>
    <t>★</t>
    <phoneticPr fontId="2"/>
  </si>
  <si>
    <t>新規登録サービスや運動相談、センター見学会などの実施により、個人利用及び団体利用はできません。</t>
    <rPh sb="0" eb="2">
      <t>シンキ</t>
    </rPh>
    <rPh sb="2" eb="4">
      <t>トウロク</t>
    </rPh>
    <rPh sb="9" eb="11">
      <t>ウンドウ</t>
    </rPh>
    <rPh sb="11" eb="13">
      <t>ソウダン</t>
    </rPh>
    <rPh sb="18" eb="21">
      <t>ケンガクカイ</t>
    </rPh>
    <rPh sb="24" eb="26">
      <t>ジッシ</t>
    </rPh>
    <phoneticPr fontId="2"/>
  </si>
  <si>
    <t>※</t>
    <phoneticPr fontId="2"/>
  </si>
  <si>
    <t>センター関連事業開催のため使用することができません。</t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</si>
  <si>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</si>
  <si>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</si>
  <si>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</si>
  <si>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休館日</t>
    <rPh sb="0" eb="3">
      <t>キュウカンビ</t>
    </rPh>
    <phoneticPr fontId="2"/>
  </si>
  <si>
    <r>
      <t xml:space="preserve">事業
</t>
    </r>
    <r>
      <rPr>
        <b/>
        <sz val="12"/>
        <color theme="1"/>
        <rFont val="UD デジタル 教科書体 NP-R"/>
        <family val="1"/>
        <charset val="128"/>
      </rPr>
      <t>※含む</t>
    </r>
    <rPh sb="0" eb="2">
      <t>ジギョウ</t>
    </rPh>
    <rPh sb="4" eb="5">
      <t>フク</t>
    </rPh>
    <phoneticPr fontId="2"/>
  </si>
  <si>
    <t>開放数</t>
    <rPh sb="0" eb="3">
      <t>カイホウスウ</t>
    </rPh>
    <phoneticPr fontId="2"/>
  </si>
  <si>
    <t>運動場</t>
    <rPh sb="0" eb="2">
      <t>ウンドウ</t>
    </rPh>
    <rPh sb="2" eb="3">
      <t>ジョウ</t>
    </rPh>
    <phoneticPr fontId="2"/>
  </si>
  <si>
    <t>○</t>
  </si>
  <si>
    <t>※</t>
  </si>
  <si>
    <t>大会
前日準備</t>
    <rPh sb="0" eb="2">
      <t>タイカイ</t>
    </rPh>
    <rPh sb="3" eb="7">
      <t>ゼンジツジュンビ</t>
    </rPh>
    <phoneticPr fontId="2"/>
  </si>
  <si>
    <t>はばたき
グラウンド・ゴルフ大会</t>
    <phoneticPr fontId="2"/>
  </si>
  <si>
    <t>団体</t>
  </si>
  <si>
    <t>★</t>
    <phoneticPr fontId="2"/>
  </si>
  <si>
    <r>
      <t xml:space="preserve">教室
</t>
    </r>
    <r>
      <rPr>
        <b/>
        <sz val="11"/>
        <rFont val="UD デジタル 教科書体 NP-R"/>
        <family val="1"/>
        <charset val="128"/>
      </rPr>
      <t>当日参加可</t>
    </r>
    <rPh sb="3" eb="5">
      <t>トウジツ</t>
    </rPh>
    <rPh sb="5" eb="7">
      <t>サンカ</t>
    </rPh>
    <rPh sb="7" eb="8">
      <t>カ</t>
    </rPh>
    <phoneticPr fontId="2"/>
  </si>
  <si>
    <t>体育館</t>
    <rPh sb="0" eb="3">
      <t>タイイクカン</t>
    </rPh>
    <phoneticPr fontId="2"/>
  </si>
  <si>
    <r>
      <t xml:space="preserve">教室
</t>
    </r>
    <r>
      <rPr>
        <b/>
        <sz val="12"/>
        <rFont val="UD デジタル 教科書体 NP-R"/>
        <family val="1"/>
        <charset val="128"/>
      </rPr>
      <t>活動支援</t>
    </r>
    <rPh sb="0" eb="2">
      <t>キョウシツ</t>
    </rPh>
    <rPh sb="3" eb="5">
      <t>カツドウ</t>
    </rPh>
    <rPh sb="5" eb="7">
      <t>シエン</t>
    </rPh>
    <phoneticPr fontId="2"/>
  </si>
  <si>
    <r>
      <t xml:space="preserve">教室
</t>
    </r>
    <r>
      <rPr>
        <b/>
        <sz val="10"/>
        <rFont val="UD デジタル 教科書体 NP-R"/>
        <family val="1"/>
        <charset val="128"/>
      </rPr>
      <t>当日参加可</t>
    </r>
    <rPh sb="3" eb="5">
      <t>トウジツ</t>
    </rPh>
    <rPh sb="5" eb="7">
      <t>サンカ</t>
    </rPh>
    <rPh sb="7" eb="8">
      <t>カ</t>
    </rPh>
    <phoneticPr fontId="2"/>
  </si>
  <si>
    <t>プール</t>
  </si>
  <si>
    <t>教室</t>
  </si>
  <si>
    <t>多目的室</t>
    <rPh sb="0" eb="3">
      <t>タモクテキ</t>
    </rPh>
    <rPh sb="3" eb="4">
      <t>シツ</t>
    </rPh>
    <phoneticPr fontId="2"/>
  </si>
  <si>
    <t>卓球室</t>
    <rPh sb="0" eb="2">
      <t>タッキュウ</t>
    </rPh>
    <rPh sb="2" eb="3">
      <t>シツ</t>
    </rPh>
    <phoneticPr fontId="2"/>
  </si>
  <si>
    <t>ＳＴＴ</t>
  </si>
  <si>
    <t>洋弓場</t>
    <rPh sb="0" eb="2">
      <t>ヨウキュウ</t>
    </rPh>
    <rPh sb="2" eb="3">
      <t>ジョウ</t>
    </rPh>
    <phoneticPr fontId="2"/>
  </si>
  <si>
    <t>庭球場</t>
    <rPh sb="0" eb="2">
      <t>テイキュウ</t>
    </rPh>
    <rPh sb="2" eb="3">
      <t>ジョウ</t>
    </rPh>
    <phoneticPr fontId="2"/>
  </si>
  <si>
    <t>トレーニング室</t>
    <rPh sb="6" eb="7">
      <t>シツ</t>
    </rPh>
    <phoneticPr fontId="2"/>
  </si>
  <si>
    <t>テキスト書き出し用</t>
  </si>
  <si>
    <t>午前 </t>
  </si>
  <si>
    <t>午後 </t>
  </si>
  <si>
    <t>夜間 </t>
  </si>
  <si>
    <t>運動場 </t>
  </si>
  <si>
    <t>体育館 </t>
  </si>
  <si>
    <t>プール </t>
  </si>
  <si>
    <t>多目的室 </t>
  </si>
  <si>
    <t>卓球室 </t>
  </si>
  <si>
    <t>ＳＴＴ </t>
  </si>
  <si>
    <t>洋弓場 </t>
  </si>
  <si>
    <t>庭球場 </t>
  </si>
  <si>
    <t>トレーニング室 </t>
  </si>
  <si>
    <t>↑このシートのテキスト版（日付ごとの改行入り）</t>
  </si>
  <si>
    <t>別紙1-②</t>
    <phoneticPr fontId="2"/>
  </si>
  <si>
    <t>別紙1-③</t>
    <phoneticPr fontId="2"/>
  </si>
  <si>
    <t>別紙1-④</t>
    <phoneticPr fontId="2"/>
  </si>
  <si>
    <t>第25回東京都
障害者スポーツ
大会の開催のため、個人・団体の利用ができません。</t>
    <rPh sb="0" eb="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</si>
</sst>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&quot;（&quot;aaa&quot;）&quot;"/>
  </numFmts>
  <fonts count="20">
    <font>
      <sz val="11"/>
      <color theme="1"/>
      <name val="游ゴシック"/>
      <family val="2"/>
      <charset val="128"/>
      <scheme val="minor"/>
    </font>
    <font>
      <b/>
      <sz val="22"/>
      <color theme="1"/>
      <name val="UD デジタル 教科書体 NP-R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UD デジタル 教科書体 NP-R"/>
      <family val="1"/>
      <charset val="128"/>
    </font>
    <font>
      <b/>
      <sz val="22"/>
      <name val="UD デジタル 教科書体 NP-R"/>
      <family val="1"/>
      <charset val="128"/>
    </font>
    <font>
      <b/>
      <sz val="18"/>
      <name val="UD デジタル 教科書体 NP-R"/>
      <family val="1"/>
      <charset val="128"/>
    </font>
    <font>
      <b/>
      <sz val="16"/>
      <color theme="1"/>
      <name val="UD デジタル 教科書体 NP-R"/>
      <family val="1"/>
      <charset val="128"/>
    </font>
    <font>
      <b/>
      <sz val="16"/>
      <name val="UD デジタル 教科書体 NP-R"/>
      <family val="1"/>
      <charset val="128"/>
    </font>
    <font>
      <b/>
      <sz val="11"/>
      <color theme="1"/>
      <name val="UD デジタル 教科書体 NP-R"/>
      <family val="1"/>
      <charset val="128"/>
    </font>
    <font>
      <b/>
      <sz val="12"/>
      <color theme="1"/>
      <name val="UD デジタル 教科書体 NP-R"/>
      <family val="1"/>
      <charset val="128"/>
    </font>
    <font>
      <b/>
      <sz val="20"/>
      <name val="UD デジタル 教科書体 NP-R"/>
      <family val="1"/>
      <charset val="128"/>
    </font>
    <font>
      <b/>
      <sz val="24"/>
      <name val="UD デジタル 教科書体 NP-R"/>
      <family val="1"/>
      <charset val="128"/>
    </font>
    <font>
      <b/>
      <sz val="12"/>
      <name val="UD デジタル 教科書体 NP-R"/>
      <family val="1"/>
      <charset val="128"/>
    </font>
    <font>
      <b/>
      <sz val="11"/>
      <name val="UD デジタル 教科書体 NP-R"/>
      <family val="1"/>
      <charset val="128"/>
    </font>
    <font>
      <b/>
      <sz val="10"/>
      <name val="UD デジタル 教科書体 NP-R"/>
      <family val="1"/>
      <charset val="128"/>
    </font>
    <font>
      <sz val="18"/>
      <color theme="1"/>
      <name val="Meiryo UI"/>
      <family val="3"/>
      <charset val="128"/>
    </font>
    <font>
      <b/>
      <sz val="11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Down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4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20" fontId="5" fillId="0" borderId="0" xfId="0" applyNumberFormat="1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0" xfId="0" applyFont="1" applyFill="1">
      <alignment vertical="center"/>
    </xf>
    <xf numFmtId="0" fontId="6" fillId="5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4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76" fontId="5" fillId="3" borderId="3" xfId="0" applyNumberFormat="1" applyFont="1" applyFill="1" applyBorder="1" applyAlignment="1">
      <alignment horizontal="centerContinuous" vertical="center"/>
    </xf>
    <xf numFmtId="176" fontId="5" fillId="3" borderId="4" xfId="0" applyNumberFormat="1" applyFont="1" applyFill="1" applyBorder="1" applyAlignment="1">
      <alignment horizontal="centerContinuous" vertical="center"/>
    </xf>
    <xf numFmtId="176" fontId="5" fillId="3" borderId="5" xfId="0" applyNumberFormat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textRotation="255" wrapText="1"/>
    </xf>
    <xf numFmtId="0" fontId="11" fillId="6" borderId="12" xfId="0" applyFont="1" applyFill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13" xfId="0" applyFont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 textRotation="255" wrapText="1"/>
    </xf>
    <xf numFmtId="0" fontId="11" fillId="6" borderId="23" xfId="0" applyFont="1" applyFill="1" applyBorder="1" applyAlignment="1">
      <alignment horizontal="center" vertical="center" textRotation="255" wrapText="1"/>
    </xf>
    <xf numFmtId="0" fontId="5" fillId="8" borderId="0" xfId="0" applyFont="1" applyFill="1">
      <alignment vertical="center"/>
    </xf>
    <xf numFmtId="0" fontId="10" fillId="0" borderId="21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7" borderId="26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textRotation="255" wrapText="1"/>
    </xf>
    <xf numFmtId="0" fontId="11" fillId="6" borderId="38" xfId="0" applyFont="1" applyFill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0" fontId="3" fillId="0" borderId="0" xfId="0" applyNumberFormat="1" applyFont="1" applyAlignment="1">
      <alignment horizontal="left" vertical="center" wrapText="1"/>
    </xf>
    <xf numFmtId="0" fontId="15" fillId="0" borderId="0" xfId="0" applyFont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/>
    </xf>
  </cellXfs>
  <cellStyles count="1">
    <cellStyle name="標準" xfId="0" builtinId="0"/>
  </cellStyles>
  <dxfs count="114"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SAD216.TSAD\Downloads\&#23436;&#25104;_5&#26376;2&#26085;&#65374;5&#26376;29&#26085;(&#30456;&#35527;&#20837;&#12426;&#65289;.xlsx" TargetMode="External"/><Relationship Id="rId1" Type="http://schemas.openxmlformats.org/officeDocument/2006/relationships/externalLinkPath" Target="file:///C:\Users\TSAD216.TSAD\Downloads\&#23436;&#25104;_5&#26376;2&#26085;&#65374;5&#26376;29&#26085;(&#30456;&#35527;&#20837;&#1242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　ベース"/>
      <sheetName val="5月基礎"/>
      <sheetName val="1-① (2)"/>
      <sheetName val="1-①"/>
      <sheetName val="1-②"/>
      <sheetName val="1-③"/>
      <sheetName val="1-④"/>
      <sheetName val="1-⑤"/>
      <sheetName val="1-⑥"/>
      <sheetName val="リスト"/>
      <sheetName val="テキスト版"/>
      <sheetName val="（配布用作成時の注意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D4D7-92DF-4227-A640-6DB6E83F473A}">
  <sheetPr>
    <tabColor theme="1"/>
    <pageSetUpPr fitToPage="1"/>
  </sheetPr>
  <dimension ref="A1:Z55"/>
  <sheetViews>
    <sheetView tabSelected="1" view="pageBreakPreview" topLeftCell="A10" zoomScale="59" zoomScaleNormal="55" zoomScaleSheetLayoutView="122" workbookViewId="0">
      <selection activeCell="L14" sqref="L14"/>
    </sheetView>
  </sheetViews>
  <sheetFormatPr defaultColWidth="8.09765625" defaultRowHeight="23.4"/>
  <cols>
    <col min="1" max="1" width="26.09765625" style="6" customWidth="1"/>
    <col min="2" max="22" width="11.19921875" style="6" customWidth="1"/>
    <col min="23" max="16384" width="8.09765625" style="6"/>
  </cols>
  <sheetData>
    <row r="1" spans="1:26" ht="70.8" customHeight="1" thickBot="1">
      <c r="A1" s="1" t="s">
        <v>0</v>
      </c>
      <c r="B1" s="2">
        <v>2024</v>
      </c>
      <c r="C1" s="3" t="s">
        <v>1</v>
      </c>
      <c r="D1" s="2">
        <v>5</v>
      </c>
      <c r="E1" s="3" t="s">
        <v>2</v>
      </c>
      <c r="F1" s="2">
        <v>2</v>
      </c>
      <c r="G1" s="3" t="s">
        <v>3</v>
      </c>
      <c r="H1" s="4" t="s">
        <v>4</v>
      </c>
      <c r="I1" s="5"/>
    </row>
    <row r="2" spans="1:26" s="8" customFormat="1" ht="40.049999999999997" customHeight="1">
      <c r="A2" s="7" t="s">
        <v>5</v>
      </c>
      <c r="B2" s="7" t="str">
        <f>TEXT(B11,"m月d日")&amp;"から"&amp;TEXT(T11,"m月d日")&amp;"の施設利用可能一覧"</f>
        <v>5月2日から5月8日の施設利用可能一覧</v>
      </c>
      <c r="C2" s="7"/>
      <c r="D2" s="7"/>
      <c r="E2" s="7"/>
      <c r="F2" s="7"/>
      <c r="G2" s="7"/>
      <c r="J2" s="9"/>
      <c r="S2" s="10"/>
      <c r="T2" s="10"/>
      <c r="U2" s="10"/>
      <c r="V2" s="11" t="s">
        <v>6</v>
      </c>
    </row>
    <row r="3" spans="1:26" s="8" customFormat="1" ht="24" customHeight="1">
      <c r="A3" s="7"/>
      <c r="B3" s="7"/>
      <c r="C3" s="7"/>
      <c r="D3" s="7"/>
      <c r="E3" s="7"/>
      <c r="F3" s="7"/>
      <c r="G3" s="7"/>
      <c r="J3" s="9"/>
      <c r="S3" s="10"/>
      <c r="T3" s="10"/>
      <c r="U3" s="10"/>
      <c r="V3" s="11"/>
    </row>
    <row r="4" spans="1:26" ht="45" customHeight="1">
      <c r="B4" s="12" t="s">
        <v>7</v>
      </c>
      <c r="C4" s="13" t="s">
        <v>8</v>
      </c>
      <c r="D4" s="14" t="s">
        <v>9</v>
      </c>
      <c r="E4" s="14"/>
      <c r="F4" s="14"/>
      <c r="G4" s="14"/>
      <c r="H4" s="15" t="s">
        <v>10</v>
      </c>
      <c r="I4" s="14" t="s">
        <v>11</v>
      </c>
      <c r="J4" s="14"/>
      <c r="K4" s="14"/>
      <c r="L4" s="14"/>
      <c r="M4" s="14"/>
      <c r="N4" s="16" t="s">
        <v>12</v>
      </c>
      <c r="O4" s="17" t="s">
        <v>13</v>
      </c>
      <c r="P4" s="17"/>
      <c r="Q4" s="17"/>
      <c r="R4" s="17"/>
      <c r="S4" s="17"/>
      <c r="T4" s="14"/>
      <c r="U4" s="14"/>
      <c r="V4" s="14"/>
    </row>
    <row r="5" spans="1:26" ht="45" customHeight="1">
      <c r="B5" s="18"/>
      <c r="C5" s="19" t="s">
        <v>14</v>
      </c>
      <c r="D5" s="14" t="s">
        <v>15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6" ht="45" customHeight="1">
      <c r="B6" s="18"/>
      <c r="C6" s="13" t="s">
        <v>16</v>
      </c>
      <c r="D6" s="14" t="s">
        <v>17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6" ht="45" customHeight="1">
      <c r="B7" s="18"/>
      <c r="C7" s="19" t="s">
        <v>18</v>
      </c>
      <c r="D7" s="14" t="s">
        <v>19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6" ht="45" customHeight="1">
      <c r="B8" s="18"/>
      <c r="C8" s="16" t="s">
        <v>20</v>
      </c>
      <c r="D8" s="17" t="s">
        <v>21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6" ht="45" customHeight="1">
      <c r="B9" s="18"/>
      <c r="C9" s="20" t="s">
        <v>22</v>
      </c>
      <c r="D9" s="14" t="s">
        <v>23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6" ht="39.6" customHeight="1" thickBot="1">
      <c r="A10" s="8"/>
      <c r="B10" s="8"/>
      <c r="C10" s="21"/>
      <c r="D10" s="21"/>
      <c r="E10" s="22"/>
      <c r="F10" s="22"/>
      <c r="G10" s="22"/>
      <c r="H10" s="22"/>
      <c r="I10" s="22"/>
      <c r="J10" s="8"/>
      <c r="K10" s="8"/>
      <c r="L10" s="8"/>
      <c r="M10" s="8"/>
      <c r="N10" s="8"/>
      <c r="O10" s="10"/>
      <c r="P10" s="10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0.049999999999997" customHeight="1" thickBot="1">
      <c r="A11" s="8"/>
      <c r="B11" s="23">
        <f>DATE(B1,D1,F1)</f>
        <v>45414</v>
      </c>
      <c r="C11" s="24"/>
      <c r="D11" s="25"/>
      <c r="E11" s="23">
        <f>B11+1</f>
        <v>45415</v>
      </c>
      <c r="F11" s="24"/>
      <c r="G11" s="25"/>
      <c r="H11" s="24">
        <f>E11+1</f>
        <v>45416</v>
      </c>
      <c r="I11" s="24"/>
      <c r="J11" s="25"/>
      <c r="K11" s="23">
        <f>H11+1</f>
        <v>45417</v>
      </c>
      <c r="L11" s="24"/>
      <c r="M11" s="24"/>
      <c r="N11" s="23">
        <f>K11+1</f>
        <v>45418</v>
      </c>
      <c r="O11" s="24"/>
      <c r="P11" s="25"/>
      <c r="Q11" s="24">
        <f>N11+1</f>
        <v>45419</v>
      </c>
      <c r="R11" s="24"/>
      <c r="S11" s="25"/>
      <c r="T11" s="24">
        <f>Q11+1</f>
        <v>45420</v>
      </c>
      <c r="U11" s="25"/>
      <c r="V11" s="25"/>
    </row>
    <row r="12" spans="1:26" ht="40.049999999999997" customHeight="1" thickBot="1">
      <c r="A12" s="8"/>
      <c r="B12" s="26" t="s">
        <v>24</v>
      </c>
      <c r="C12" s="27" t="s">
        <v>25</v>
      </c>
      <c r="D12" s="28" t="s">
        <v>26</v>
      </c>
      <c r="E12" s="26" t="s">
        <v>24</v>
      </c>
      <c r="F12" s="27" t="s">
        <v>25</v>
      </c>
      <c r="G12" s="28" t="s">
        <v>26</v>
      </c>
      <c r="H12" s="29" t="s">
        <v>24</v>
      </c>
      <c r="I12" s="27" t="s">
        <v>25</v>
      </c>
      <c r="J12" s="28" t="s">
        <v>26</v>
      </c>
      <c r="K12" s="30" t="s">
        <v>24</v>
      </c>
      <c r="L12" s="31" t="s">
        <v>25</v>
      </c>
      <c r="M12" s="32" t="s">
        <v>26</v>
      </c>
      <c r="N12" s="26" t="s">
        <v>24</v>
      </c>
      <c r="O12" s="27" t="s">
        <v>25</v>
      </c>
      <c r="P12" s="28" t="s">
        <v>26</v>
      </c>
      <c r="Q12" s="33" t="s">
        <v>27</v>
      </c>
      <c r="R12" s="33"/>
      <c r="S12" s="34"/>
      <c r="T12" s="33" t="s">
        <v>27</v>
      </c>
      <c r="U12" s="33"/>
      <c r="V12" s="34"/>
      <c r="W12" s="35" t="s">
        <v>8</v>
      </c>
      <c r="X12" s="6" t="s">
        <v>10</v>
      </c>
      <c r="Y12" s="36" t="s">
        <v>28</v>
      </c>
      <c r="Z12" s="6" t="s">
        <v>29</v>
      </c>
    </row>
    <row r="13" spans="1:26" ht="60" customHeight="1">
      <c r="A13" s="37" t="s">
        <v>30</v>
      </c>
      <c r="B13" s="38" t="s">
        <v>31</v>
      </c>
      <c r="C13" s="39" t="s">
        <v>10</v>
      </c>
      <c r="D13" s="40" t="s">
        <v>31</v>
      </c>
      <c r="E13" s="38" t="s">
        <v>31</v>
      </c>
      <c r="F13" s="41" t="s">
        <v>32</v>
      </c>
      <c r="G13" s="42" t="s">
        <v>33</v>
      </c>
      <c r="H13" s="43" t="s">
        <v>34</v>
      </c>
      <c r="I13" s="44"/>
      <c r="J13" s="45" t="s">
        <v>35</v>
      </c>
      <c r="K13" s="59" t="s">
        <v>20</v>
      </c>
      <c r="L13" s="54" t="s">
        <v>36</v>
      </c>
      <c r="M13" s="46" t="s">
        <v>35</v>
      </c>
      <c r="N13" s="47" t="s">
        <v>31</v>
      </c>
      <c r="O13" s="48" t="s">
        <v>37</v>
      </c>
      <c r="P13" s="49" t="s">
        <v>31</v>
      </c>
      <c r="Q13" s="50"/>
      <c r="R13" s="50"/>
      <c r="S13" s="51"/>
      <c r="T13" s="50"/>
      <c r="U13" s="50"/>
      <c r="V13" s="51"/>
      <c r="W13" s="52">
        <v>8</v>
      </c>
      <c r="X13" s="52">
        <v>6</v>
      </c>
      <c r="Y13" s="52">
        <v>1</v>
      </c>
      <c r="Z13" s="52">
        <f>SUM(W13:Y13)</f>
        <v>15</v>
      </c>
    </row>
    <row r="14" spans="1:26" ht="60" customHeight="1">
      <c r="A14" s="53" t="s">
        <v>38</v>
      </c>
      <c r="B14" s="38" t="s">
        <v>10</v>
      </c>
      <c r="C14" s="54" t="s">
        <v>31</v>
      </c>
      <c r="D14" s="40" t="s">
        <v>10</v>
      </c>
      <c r="E14" s="47" t="s">
        <v>31</v>
      </c>
      <c r="F14" s="16" t="s">
        <v>39</v>
      </c>
      <c r="G14" s="40" t="s">
        <v>31</v>
      </c>
      <c r="H14" s="55" t="s">
        <v>39</v>
      </c>
      <c r="I14" s="56" t="s">
        <v>40</v>
      </c>
      <c r="J14" s="57" t="s">
        <v>10</v>
      </c>
      <c r="K14" s="58" t="s">
        <v>31</v>
      </c>
      <c r="L14" s="46" t="s">
        <v>35</v>
      </c>
      <c r="M14" s="46" t="s">
        <v>31</v>
      </c>
      <c r="N14" s="38" t="s">
        <v>31</v>
      </c>
      <c r="O14" s="54" t="s">
        <v>31</v>
      </c>
      <c r="P14" s="40" t="s">
        <v>10</v>
      </c>
      <c r="Q14" s="50"/>
      <c r="R14" s="50"/>
      <c r="S14" s="51"/>
      <c r="T14" s="50"/>
      <c r="U14" s="50"/>
      <c r="V14" s="51"/>
      <c r="W14" s="52">
        <v>5</v>
      </c>
      <c r="X14" s="52">
        <v>4</v>
      </c>
      <c r="Y14" s="52">
        <v>6</v>
      </c>
      <c r="Z14" s="52">
        <f t="shared" ref="Z14:Z21" si="0">SUM(W14:Y14)</f>
        <v>15</v>
      </c>
    </row>
    <row r="15" spans="1:26" ht="60" customHeight="1">
      <c r="A15" s="53" t="s">
        <v>41</v>
      </c>
      <c r="B15" s="38" t="s">
        <v>42</v>
      </c>
      <c r="C15" s="59" t="s">
        <v>12</v>
      </c>
      <c r="D15" s="59" t="s">
        <v>20</v>
      </c>
      <c r="E15" s="58" t="s">
        <v>12</v>
      </c>
      <c r="F15" s="59" t="s">
        <v>31</v>
      </c>
      <c r="G15" s="57" t="s">
        <v>12</v>
      </c>
      <c r="H15" s="60" t="s">
        <v>12</v>
      </c>
      <c r="I15" s="54" t="s">
        <v>31</v>
      </c>
      <c r="J15" s="57" t="s">
        <v>42</v>
      </c>
      <c r="K15" s="58" t="s">
        <v>31</v>
      </c>
      <c r="L15" s="16" t="s">
        <v>39</v>
      </c>
      <c r="M15" s="61" t="s">
        <v>12</v>
      </c>
      <c r="N15" s="58" t="s">
        <v>37</v>
      </c>
      <c r="O15" s="54" t="s">
        <v>31</v>
      </c>
      <c r="P15" s="62" t="s">
        <v>12</v>
      </c>
      <c r="Q15" s="50"/>
      <c r="R15" s="50"/>
      <c r="S15" s="51"/>
      <c r="T15" s="50"/>
      <c r="U15" s="50"/>
      <c r="V15" s="51"/>
      <c r="W15" s="8">
        <v>10</v>
      </c>
      <c r="X15" s="8">
        <v>6</v>
      </c>
      <c r="Y15" s="8">
        <v>5</v>
      </c>
      <c r="Z15" s="8">
        <f t="shared" si="0"/>
        <v>21</v>
      </c>
    </row>
    <row r="16" spans="1:26" ht="60" customHeight="1">
      <c r="A16" s="53" t="s">
        <v>43</v>
      </c>
      <c r="B16" s="63" t="s">
        <v>31</v>
      </c>
      <c r="C16" s="64" t="s">
        <v>42</v>
      </c>
      <c r="D16" s="57" t="s">
        <v>31</v>
      </c>
      <c r="E16" s="59" t="s">
        <v>20</v>
      </c>
      <c r="F16" s="64" t="s">
        <v>42</v>
      </c>
      <c r="G16" s="65" t="s">
        <v>39</v>
      </c>
      <c r="H16" s="66" t="s">
        <v>35</v>
      </c>
      <c r="I16" s="16" t="s">
        <v>39</v>
      </c>
      <c r="J16" s="40" t="s">
        <v>31</v>
      </c>
      <c r="K16" s="47" t="s">
        <v>31</v>
      </c>
      <c r="L16" s="67" t="s">
        <v>31</v>
      </c>
      <c r="M16" s="40" t="s">
        <v>10</v>
      </c>
      <c r="N16" s="47" t="s">
        <v>31</v>
      </c>
      <c r="O16" s="16" t="s">
        <v>39</v>
      </c>
      <c r="P16" s="59" t="s">
        <v>20</v>
      </c>
      <c r="Q16" s="50"/>
      <c r="R16" s="50"/>
      <c r="S16" s="51"/>
      <c r="T16" s="50"/>
      <c r="U16" s="50"/>
      <c r="V16" s="51"/>
      <c r="W16" s="52">
        <v>5</v>
      </c>
      <c r="X16" s="52">
        <v>2</v>
      </c>
      <c r="Y16" s="52">
        <v>8</v>
      </c>
      <c r="Z16" s="52">
        <f t="shared" si="0"/>
        <v>15</v>
      </c>
    </row>
    <row r="17" spans="1:26" ht="60" customHeight="1">
      <c r="A17" s="53" t="s">
        <v>44</v>
      </c>
      <c r="B17" s="38" t="s">
        <v>31</v>
      </c>
      <c r="C17" s="54" t="s">
        <v>31</v>
      </c>
      <c r="D17" s="40" t="s">
        <v>31</v>
      </c>
      <c r="E17" s="58" t="s">
        <v>31</v>
      </c>
      <c r="F17" s="64" t="s">
        <v>31</v>
      </c>
      <c r="G17" s="40" t="s">
        <v>31</v>
      </c>
      <c r="H17" s="66" t="s">
        <v>31</v>
      </c>
      <c r="I17" s="67" t="s">
        <v>31</v>
      </c>
      <c r="J17" s="68" t="s">
        <v>31</v>
      </c>
      <c r="K17" s="58" t="s">
        <v>31</v>
      </c>
      <c r="L17" s="67" t="s">
        <v>31</v>
      </c>
      <c r="M17" s="61" t="s">
        <v>31</v>
      </c>
      <c r="N17" s="38" t="s">
        <v>31</v>
      </c>
      <c r="O17" s="46" t="s">
        <v>31</v>
      </c>
      <c r="P17" s="40" t="s">
        <v>31</v>
      </c>
      <c r="Q17" s="50"/>
      <c r="R17" s="50"/>
      <c r="S17" s="51"/>
      <c r="T17" s="50"/>
      <c r="U17" s="50"/>
      <c r="V17" s="51"/>
      <c r="W17" s="8">
        <v>15</v>
      </c>
      <c r="X17" s="69">
        <f>COUNTIF($B17:$S17,X$12)</f>
        <v>0</v>
      </c>
      <c r="Y17" s="8">
        <v>0</v>
      </c>
      <c r="Z17" s="8">
        <f t="shared" si="0"/>
        <v>15</v>
      </c>
    </row>
    <row r="18" spans="1:26" ht="60" customHeight="1">
      <c r="A18" s="53" t="s">
        <v>45</v>
      </c>
      <c r="B18" s="38" t="s">
        <v>31</v>
      </c>
      <c r="C18" s="64" t="s">
        <v>31</v>
      </c>
      <c r="D18" s="40" t="s">
        <v>31</v>
      </c>
      <c r="E18" s="58" t="s">
        <v>31</v>
      </c>
      <c r="F18" s="64" t="s">
        <v>31</v>
      </c>
      <c r="G18" s="40" t="s">
        <v>31</v>
      </c>
      <c r="H18" s="66" t="s">
        <v>31</v>
      </c>
      <c r="I18" s="64" t="s">
        <v>31</v>
      </c>
      <c r="J18" s="68" t="s">
        <v>31</v>
      </c>
      <c r="K18" s="58" t="s">
        <v>31</v>
      </c>
      <c r="L18" s="67" t="s">
        <v>31</v>
      </c>
      <c r="M18" s="70" t="s">
        <v>31</v>
      </c>
      <c r="N18" s="38" t="s">
        <v>31</v>
      </c>
      <c r="O18" s="46" t="s">
        <v>31</v>
      </c>
      <c r="P18" s="40" t="s">
        <v>31</v>
      </c>
      <c r="Q18" s="50"/>
      <c r="R18" s="50"/>
      <c r="S18" s="51"/>
      <c r="T18" s="50"/>
      <c r="U18" s="50"/>
      <c r="V18" s="51"/>
      <c r="W18" s="8">
        <v>15</v>
      </c>
      <c r="X18" s="69">
        <f>COUNTIF($B18:$S18,X$12)</f>
        <v>0</v>
      </c>
      <c r="Y18" s="8">
        <v>0</v>
      </c>
      <c r="Z18" s="8">
        <f t="shared" si="0"/>
        <v>15</v>
      </c>
    </row>
    <row r="19" spans="1:26" ht="60" customHeight="1">
      <c r="A19" s="53" t="s">
        <v>46</v>
      </c>
      <c r="B19" s="38" t="s">
        <v>31</v>
      </c>
      <c r="C19" s="64" t="s">
        <v>31</v>
      </c>
      <c r="D19" s="40" t="s">
        <v>10</v>
      </c>
      <c r="E19" s="47" t="s">
        <v>10</v>
      </c>
      <c r="F19" s="46" t="s">
        <v>31</v>
      </c>
      <c r="G19" s="57" t="s">
        <v>31</v>
      </c>
      <c r="H19" s="71" t="s">
        <v>31</v>
      </c>
      <c r="I19" s="54" t="s">
        <v>31</v>
      </c>
      <c r="J19" s="72" t="s">
        <v>31</v>
      </c>
      <c r="K19" s="47" t="s">
        <v>31</v>
      </c>
      <c r="L19" s="67" t="s">
        <v>31</v>
      </c>
      <c r="M19" s="66" t="s">
        <v>31</v>
      </c>
      <c r="N19" s="58" t="s">
        <v>35</v>
      </c>
      <c r="O19" s="46" t="s">
        <v>31</v>
      </c>
      <c r="P19" s="40" t="s">
        <v>42</v>
      </c>
      <c r="Q19" s="50"/>
      <c r="R19" s="50"/>
      <c r="S19" s="51"/>
      <c r="T19" s="50"/>
      <c r="U19" s="50"/>
      <c r="V19" s="51"/>
      <c r="W19" s="8">
        <v>11</v>
      </c>
      <c r="X19" s="8">
        <v>3</v>
      </c>
      <c r="Y19" s="8">
        <v>1</v>
      </c>
      <c r="Z19" s="8">
        <f t="shared" si="0"/>
        <v>15</v>
      </c>
    </row>
    <row r="20" spans="1:26" ht="60" customHeight="1">
      <c r="A20" s="53" t="s">
        <v>47</v>
      </c>
      <c r="B20" s="38" t="s">
        <v>10</v>
      </c>
      <c r="C20" s="64" t="s">
        <v>42</v>
      </c>
      <c r="D20" s="40" t="s">
        <v>31</v>
      </c>
      <c r="E20" s="47" t="s">
        <v>31</v>
      </c>
      <c r="F20" s="54" t="s">
        <v>10</v>
      </c>
      <c r="G20" s="62" t="s">
        <v>31</v>
      </c>
      <c r="H20" s="66" t="s">
        <v>31</v>
      </c>
      <c r="I20" s="64" t="s">
        <v>31</v>
      </c>
      <c r="J20" s="59" t="s">
        <v>20</v>
      </c>
      <c r="K20" s="16" t="s">
        <v>39</v>
      </c>
      <c r="L20" s="64" t="s">
        <v>31</v>
      </c>
      <c r="M20" s="73" t="s">
        <v>31</v>
      </c>
      <c r="N20" s="47" t="s">
        <v>31</v>
      </c>
      <c r="O20" s="46" t="s">
        <v>10</v>
      </c>
      <c r="P20" s="40" t="s">
        <v>31</v>
      </c>
      <c r="Q20" s="50"/>
      <c r="R20" s="50"/>
      <c r="S20" s="51"/>
      <c r="T20" s="50"/>
      <c r="U20" s="50"/>
      <c r="V20" s="51"/>
      <c r="W20" s="8">
        <v>9</v>
      </c>
      <c r="X20" s="8">
        <v>3</v>
      </c>
      <c r="Y20" s="8">
        <v>1</v>
      </c>
      <c r="Z20" s="8">
        <f>SUM(W20:Y20)</f>
        <v>13</v>
      </c>
    </row>
    <row r="21" spans="1:26" ht="60" customHeight="1" thickBot="1">
      <c r="A21" s="74" t="s">
        <v>48</v>
      </c>
      <c r="B21" s="75" t="s">
        <v>31</v>
      </c>
      <c r="C21" s="76" t="s">
        <v>31</v>
      </c>
      <c r="D21" s="77" t="s">
        <v>31</v>
      </c>
      <c r="E21" s="78" t="s">
        <v>31</v>
      </c>
      <c r="F21" s="79" t="s">
        <v>31</v>
      </c>
      <c r="G21" s="77" t="s">
        <v>31</v>
      </c>
      <c r="H21" s="80" t="s">
        <v>31</v>
      </c>
      <c r="I21" s="81" t="s">
        <v>31</v>
      </c>
      <c r="J21" s="77" t="s">
        <v>31</v>
      </c>
      <c r="K21" s="82" t="s">
        <v>31</v>
      </c>
      <c r="L21" s="83" t="s">
        <v>31</v>
      </c>
      <c r="M21" s="84" t="s">
        <v>31</v>
      </c>
      <c r="N21" s="85" t="s">
        <v>31</v>
      </c>
      <c r="O21" s="81" t="s">
        <v>31</v>
      </c>
      <c r="P21" s="77" t="s">
        <v>31</v>
      </c>
      <c r="Q21" s="86"/>
      <c r="R21" s="86"/>
      <c r="S21" s="87"/>
      <c r="T21" s="86"/>
      <c r="U21" s="86"/>
      <c r="V21" s="87"/>
      <c r="W21" s="8">
        <v>15</v>
      </c>
      <c r="X21" s="8">
        <f>COUNTIF($B21:$S21,X$12)</f>
        <v>0</v>
      </c>
      <c r="Y21" s="8">
        <v>0</v>
      </c>
      <c r="Z21" s="8">
        <f t="shared" si="0"/>
        <v>15</v>
      </c>
    </row>
    <row r="22" spans="1:26" ht="23.4" customHeight="1">
      <c r="C22" s="88"/>
      <c r="D22" s="88"/>
      <c r="E22" s="89"/>
      <c r="F22" s="89"/>
      <c r="G22" s="90"/>
      <c r="H22" s="89"/>
      <c r="I22" s="89"/>
    </row>
    <row r="23" spans="1:26" ht="23.4" customHeight="1"/>
    <row r="34" spans="1:22" ht="24.6">
      <c r="A34" s="91" t="s">
        <v>49</v>
      </c>
      <c r="B34" s="91" t="str">
        <f>TEXT(B11,"m")&amp;"月"&amp;TEXT(B11,"d")&amp;"日"&amp;TEXT(B11,"aaa")&amp;"曜び"</f>
        <v>5月2日木曜び</v>
      </c>
      <c r="C34" s="91"/>
      <c r="D34" s="91"/>
      <c r="E34" s="91" t="str">
        <f>TEXT(E11,"m")&amp;"月"&amp;TEXT(E11,"d")&amp;"日"&amp;TEXT(E11,"aaa")&amp;"曜び"</f>
        <v>5月3日金曜び</v>
      </c>
      <c r="F34" s="91"/>
      <c r="G34" s="91"/>
      <c r="H34" s="91" t="str">
        <f>TEXT(H11,"m")&amp;"月"&amp;TEXT(H11,"d")&amp;"日"&amp;TEXT(H11,"aaa")&amp;"曜び"</f>
        <v>5月4日土曜び</v>
      </c>
      <c r="I34" s="91"/>
      <c r="J34" s="91"/>
      <c r="K34" s="91" t="str">
        <f>TEXT(K11,"m")&amp;"月"&amp;TEXT(K11,"d")&amp;"日"&amp;TEXT(K11,"aaa")&amp;"曜び"</f>
        <v>5月5日日曜び</v>
      </c>
      <c r="L34" s="91"/>
      <c r="M34" s="91"/>
      <c r="N34" s="91" t="str">
        <f>TEXT(N11,"m")&amp;"月"&amp;TEXT(N11,"d")&amp;"日"&amp;TEXT(N11,"aaa")&amp;"曜び"</f>
        <v>5月6日月曜び</v>
      </c>
      <c r="O34" s="91"/>
      <c r="P34" s="91"/>
      <c r="Q34" s="91" t="str">
        <f>TEXT(Q11,"m")&amp;"月"&amp;TEXT(Q11,"d")&amp;"日"&amp;TEXT(Q11,"aaa")&amp;"曜び"</f>
        <v>5月7日火曜び</v>
      </c>
      <c r="R34" s="91"/>
      <c r="S34" s="91"/>
      <c r="T34" s="91" t="str">
        <f>TEXT(T11,"m")&amp;"月"&amp;TEXT(T11,"d")&amp;"日"&amp;TEXT(T11,"aaa")&amp;"曜び"</f>
        <v>5月8日水曜び</v>
      </c>
    </row>
    <row r="35" spans="1:22" ht="24.6">
      <c r="A35" s="91"/>
      <c r="B35" s="91" t="s">
        <v>50</v>
      </c>
      <c r="C35" s="91" t="s">
        <v>51</v>
      </c>
      <c r="D35" s="91" t="s">
        <v>52</v>
      </c>
      <c r="E35" s="91" t="s">
        <v>50</v>
      </c>
      <c r="F35" s="91" t="s">
        <v>51</v>
      </c>
      <c r="G35" s="91" t="s">
        <v>52</v>
      </c>
      <c r="H35" s="91" t="s">
        <v>50</v>
      </c>
      <c r="I35" s="91" t="s">
        <v>51</v>
      </c>
      <c r="J35" s="91" t="s">
        <v>52</v>
      </c>
      <c r="K35" s="91" t="s">
        <v>50</v>
      </c>
      <c r="L35" s="91" t="s">
        <v>51</v>
      </c>
      <c r="M35" s="91" t="s">
        <v>52</v>
      </c>
      <c r="N35" s="91" t="s">
        <v>50</v>
      </c>
      <c r="O35" s="91" t="s">
        <v>51</v>
      </c>
      <c r="P35" s="91" t="s">
        <v>52</v>
      </c>
      <c r="Q35" s="91" t="s">
        <v>50</v>
      </c>
      <c r="R35" s="91" t="s">
        <v>51</v>
      </c>
      <c r="S35" s="91" t="s">
        <v>52</v>
      </c>
      <c r="T35" s="91" t="s">
        <v>27</v>
      </c>
    </row>
    <row r="36" spans="1:22" ht="24.6">
      <c r="A36" s="91" t="s">
        <v>53</v>
      </c>
      <c r="B36" s="91" t="str">
        <f t="shared" ref="B36:Q36" si="1">IF(B13="○",VLOOKUP($A36,テキスト版文字列,2,0),"")</f>
        <v>運動じょう</v>
      </c>
      <c r="C36" s="91" t="str">
        <f t="shared" si="1"/>
        <v/>
      </c>
      <c r="D36" s="91" t="str">
        <f t="shared" si="1"/>
        <v>運動じょう</v>
      </c>
      <c r="E36" s="91" t="str">
        <f t="shared" si="1"/>
        <v>運動じょう</v>
      </c>
      <c r="F36" s="91" t="str">
        <f t="shared" si="1"/>
        <v/>
      </c>
      <c r="G36" s="91" t="str">
        <f t="shared" si="1"/>
        <v/>
      </c>
      <c r="H36" s="91" t="str">
        <f t="shared" si="1"/>
        <v/>
      </c>
      <c r="I36" s="91" t="str">
        <f t="shared" si="1"/>
        <v/>
      </c>
      <c r="J36" s="91" t="str">
        <f t="shared" si="1"/>
        <v/>
      </c>
      <c r="K36" s="91" t="e">
        <f>IF(#REF!="○",VLOOKUP($A36,テキスト版文字列,2,0),"")</f>
        <v>#REF!</v>
      </c>
      <c r="L36" s="91" t="str">
        <f>IF(K13="○",VLOOKUP($A36,テキスト版文字列,2,0),"")</f>
        <v/>
      </c>
      <c r="M36" s="91" t="str">
        <f t="shared" si="1"/>
        <v/>
      </c>
      <c r="N36" s="91" t="str">
        <f t="shared" si="1"/>
        <v>運動じょう</v>
      </c>
      <c r="O36" s="91" t="str">
        <f t="shared" si="1"/>
        <v/>
      </c>
      <c r="P36" s="91" t="str">
        <f t="shared" si="1"/>
        <v>運動じょう</v>
      </c>
      <c r="Q36" s="91" t="str">
        <f t="shared" si="1"/>
        <v/>
      </c>
      <c r="R36" s="91" t="str">
        <f t="shared" ref="R36:V36" si="2">IF(R13="○",VLOOKUP($A36,テキスト版文字列,2,0),"")</f>
        <v/>
      </c>
      <c r="S36" s="91" t="str">
        <f t="shared" si="2"/>
        <v/>
      </c>
      <c r="T36" s="91" t="str">
        <f t="shared" si="2"/>
        <v/>
      </c>
      <c r="U36" s="91" t="str">
        <f t="shared" si="2"/>
        <v/>
      </c>
      <c r="V36" s="91" t="str">
        <f t="shared" si="2"/>
        <v/>
      </c>
    </row>
    <row r="37" spans="1:22" ht="24.6">
      <c r="A37" s="91" t="s">
        <v>54</v>
      </c>
      <c r="B37" s="91" t="str">
        <f t="shared" ref="B37:V37" si="3">IF(B14="○",VLOOKUP($A37,テキスト版文字列,2,0),"")</f>
        <v/>
      </c>
      <c r="C37" s="91" t="str">
        <f t="shared" ref="C37:O37" si="4">IF(C14="○",VLOOKUP($A37,テキスト版文字列,2,0),"")</f>
        <v>体育館</v>
      </c>
      <c r="D37" s="91" t="str">
        <f t="shared" si="4"/>
        <v/>
      </c>
      <c r="E37" s="91" t="str">
        <f t="shared" si="4"/>
        <v>体育館</v>
      </c>
      <c r="F37" s="91" t="str">
        <f t="shared" si="4"/>
        <v/>
      </c>
      <c r="G37" s="91" t="str">
        <f t="shared" si="4"/>
        <v>体育館</v>
      </c>
      <c r="H37" s="91" t="str">
        <f t="shared" si="4"/>
        <v/>
      </c>
      <c r="I37" s="91" t="e">
        <f>IF(#REF!="○",VLOOKUP($A37,テキスト版文字列,2,0),"")</f>
        <v>#REF!</v>
      </c>
      <c r="J37" s="91" t="str">
        <f t="shared" si="4"/>
        <v/>
      </c>
      <c r="K37" s="91" t="e">
        <f>IF(#REF!="○",VLOOKUP($A37,テキスト版文字列,2,0),"")</f>
        <v>#REF!</v>
      </c>
      <c r="L37" s="91" t="str">
        <f>IF(K14="○",VLOOKUP($A37,テキスト版文字列,2,0),"")</f>
        <v>体育館</v>
      </c>
      <c r="M37" s="91" t="str">
        <f t="shared" si="4"/>
        <v>体育館</v>
      </c>
      <c r="N37" s="91" t="str">
        <f t="shared" si="4"/>
        <v>体育館</v>
      </c>
      <c r="O37" s="91" t="str">
        <f t="shared" si="4"/>
        <v>体育館</v>
      </c>
      <c r="P37" s="91" t="str">
        <f>IF(P14="○",VLOOKUP($A37,テキスト版文字列,2,0),"")</f>
        <v/>
      </c>
      <c r="Q37" s="91" t="str">
        <f t="shared" si="3"/>
        <v/>
      </c>
      <c r="R37" s="91" t="str">
        <f t="shared" si="3"/>
        <v/>
      </c>
      <c r="S37" s="91" t="str">
        <f t="shared" si="3"/>
        <v/>
      </c>
      <c r="T37" s="91" t="str">
        <f t="shared" si="3"/>
        <v/>
      </c>
      <c r="U37" s="91" t="str">
        <f t="shared" si="3"/>
        <v/>
      </c>
      <c r="V37" s="91" t="str">
        <f t="shared" si="3"/>
        <v/>
      </c>
    </row>
    <row r="38" spans="1:22" ht="24.6">
      <c r="A38" s="91" t="s">
        <v>55</v>
      </c>
      <c r="B38" s="91" t="e">
        <f>IF(#REF!="○",VLOOKUP($A38,テキスト版文字列,2,0),"")</f>
        <v>#REF!</v>
      </c>
      <c r="C38" s="91" t="str">
        <f t="shared" ref="C38:O38" si="5">IF(C15="○",VLOOKUP($A38,テキスト版文字列,2,0),"")</f>
        <v/>
      </c>
      <c r="D38" s="91" t="str">
        <f t="shared" si="5"/>
        <v/>
      </c>
      <c r="E38" s="91" t="str">
        <f t="shared" si="5"/>
        <v/>
      </c>
      <c r="F38" s="91" t="str">
        <f t="shared" si="5"/>
        <v>プール</v>
      </c>
      <c r="G38" s="91" t="str">
        <f t="shared" si="5"/>
        <v/>
      </c>
      <c r="H38" s="91" t="str">
        <f t="shared" si="5"/>
        <v/>
      </c>
      <c r="I38" s="91" t="str">
        <f t="shared" si="5"/>
        <v>プール</v>
      </c>
      <c r="J38" s="91" t="str">
        <f t="shared" si="5"/>
        <v/>
      </c>
      <c r="K38" s="91" t="str">
        <f t="shared" si="5"/>
        <v>プール</v>
      </c>
      <c r="L38" s="91" t="str">
        <f t="shared" si="5"/>
        <v/>
      </c>
      <c r="M38" s="91" t="str">
        <f t="shared" si="5"/>
        <v/>
      </c>
      <c r="N38" s="91" t="str">
        <f t="shared" si="5"/>
        <v/>
      </c>
      <c r="O38" s="91" t="str">
        <f t="shared" si="5"/>
        <v>プール</v>
      </c>
      <c r="P38" s="91" t="str">
        <f t="shared" ref="P38:V38" si="6">IF(P15="○",VLOOKUP($A38,テキスト版文字列,2,0),"")</f>
        <v/>
      </c>
      <c r="Q38" s="91" t="str">
        <f t="shared" si="6"/>
        <v/>
      </c>
      <c r="R38" s="91" t="str">
        <f t="shared" si="6"/>
        <v/>
      </c>
      <c r="S38" s="91" t="str">
        <f t="shared" si="6"/>
        <v/>
      </c>
      <c r="T38" s="91" t="str">
        <f t="shared" si="6"/>
        <v/>
      </c>
      <c r="U38" s="91" t="str">
        <f t="shared" si="6"/>
        <v/>
      </c>
      <c r="V38" s="91" t="str">
        <f t="shared" si="6"/>
        <v/>
      </c>
    </row>
    <row r="39" spans="1:22" ht="24.6">
      <c r="A39" s="91" t="s">
        <v>56</v>
      </c>
      <c r="B39" s="91" t="str">
        <f t="shared" ref="B39:V39" si="7">IF(B16="○",VLOOKUP($A39,テキスト版文字列,2,0),"")</f>
        <v>多目的しつ</v>
      </c>
      <c r="C39" s="91" t="str">
        <f t="shared" ref="C39:O39" si="8">IF(C16="○",VLOOKUP($A39,テキスト版文字列,2,0),"")</f>
        <v/>
      </c>
      <c r="D39" s="91" t="str">
        <f t="shared" si="8"/>
        <v>多目的しつ</v>
      </c>
      <c r="E39" s="91" t="str">
        <f t="shared" si="8"/>
        <v/>
      </c>
      <c r="F39" s="91" t="str">
        <f t="shared" si="8"/>
        <v/>
      </c>
      <c r="G39" s="91" t="str">
        <f t="shared" si="8"/>
        <v/>
      </c>
      <c r="H39" s="91" t="str">
        <f t="shared" si="8"/>
        <v/>
      </c>
      <c r="I39" s="91" t="str">
        <f>IF(I14="○",VLOOKUP($A39,テキスト版文字列,2,0),"")</f>
        <v/>
      </c>
      <c r="J39" s="91" t="str">
        <f t="shared" si="8"/>
        <v>多目的しつ</v>
      </c>
      <c r="K39" s="91" t="str">
        <f t="shared" si="8"/>
        <v>多目的しつ</v>
      </c>
      <c r="L39" s="91" t="str">
        <f t="shared" si="8"/>
        <v>多目的しつ</v>
      </c>
      <c r="M39" s="91" t="str">
        <f t="shared" si="8"/>
        <v/>
      </c>
      <c r="N39" s="91" t="str">
        <f t="shared" si="8"/>
        <v>多目的しつ</v>
      </c>
      <c r="O39" s="91" t="str">
        <f t="shared" si="8"/>
        <v/>
      </c>
      <c r="P39" s="91" t="str">
        <f t="shared" si="7"/>
        <v/>
      </c>
      <c r="Q39" s="91" t="str">
        <f t="shared" si="7"/>
        <v/>
      </c>
      <c r="R39" s="91" t="str">
        <f t="shared" si="7"/>
        <v/>
      </c>
      <c r="S39" s="91" t="str">
        <f t="shared" si="7"/>
        <v/>
      </c>
      <c r="T39" s="91" t="str">
        <f t="shared" si="7"/>
        <v/>
      </c>
      <c r="U39" s="91" t="str">
        <f t="shared" si="7"/>
        <v/>
      </c>
      <c r="V39" s="91" t="str">
        <f t="shared" si="7"/>
        <v/>
      </c>
    </row>
    <row r="40" spans="1:22" ht="24.6">
      <c r="A40" s="91" t="s">
        <v>57</v>
      </c>
      <c r="B40" s="91" t="str">
        <f t="shared" ref="B40:V40" si="9">IF(B17="○",VLOOKUP($A40,テキスト版文字列,2,0),"")</f>
        <v>卓球</v>
      </c>
      <c r="C40" s="91" t="str">
        <f t="shared" ref="C40:O40" si="10">IF(C17="○",VLOOKUP($A40,テキスト版文字列,2,0),"")</f>
        <v>卓球</v>
      </c>
      <c r="D40" s="91" t="str">
        <f t="shared" si="10"/>
        <v>卓球</v>
      </c>
      <c r="E40" s="91" t="str">
        <f t="shared" si="10"/>
        <v>卓球</v>
      </c>
      <c r="F40" s="91" t="str">
        <f t="shared" si="10"/>
        <v>卓球</v>
      </c>
      <c r="G40" s="91" t="str">
        <f t="shared" si="10"/>
        <v>卓球</v>
      </c>
      <c r="H40" s="91" t="str">
        <f t="shared" si="10"/>
        <v>卓球</v>
      </c>
      <c r="I40" s="91" t="str">
        <f t="shared" si="10"/>
        <v>卓球</v>
      </c>
      <c r="J40" s="91" t="str">
        <f t="shared" si="10"/>
        <v>卓球</v>
      </c>
      <c r="K40" s="91" t="str">
        <f t="shared" si="10"/>
        <v>卓球</v>
      </c>
      <c r="L40" s="91" t="str">
        <f t="shared" si="10"/>
        <v>卓球</v>
      </c>
      <c r="M40" s="91" t="str">
        <f t="shared" si="10"/>
        <v>卓球</v>
      </c>
      <c r="N40" s="91" t="str">
        <f t="shared" si="10"/>
        <v>卓球</v>
      </c>
      <c r="O40" s="91" t="str">
        <f t="shared" si="10"/>
        <v>卓球</v>
      </c>
      <c r="P40" s="91" t="str">
        <f t="shared" si="9"/>
        <v>卓球</v>
      </c>
      <c r="Q40" s="91" t="str">
        <f t="shared" si="9"/>
        <v/>
      </c>
      <c r="R40" s="91" t="str">
        <f t="shared" si="9"/>
        <v/>
      </c>
      <c r="S40" s="91" t="str">
        <f t="shared" si="9"/>
        <v/>
      </c>
      <c r="T40" s="91" t="str">
        <f t="shared" si="9"/>
        <v/>
      </c>
      <c r="U40" s="91" t="str">
        <f t="shared" si="9"/>
        <v/>
      </c>
      <c r="V40" s="91" t="str">
        <f t="shared" si="9"/>
        <v/>
      </c>
    </row>
    <row r="41" spans="1:22" ht="24.6">
      <c r="A41" s="91" t="s">
        <v>58</v>
      </c>
      <c r="B41" s="91" t="str">
        <f t="shared" ref="B41:V41" si="11">IF(B18="○",VLOOKUP($A41,テキスト版文字列,2,0),"")</f>
        <v>サウンドテーブルテニス</v>
      </c>
      <c r="C41" s="91" t="str">
        <f t="shared" ref="C41:O41" si="12">IF(C18="○",VLOOKUP($A41,テキスト版文字列,2,0),"")</f>
        <v>サウンドテーブルテニス</v>
      </c>
      <c r="D41" s="91" t="str">
        <f t="shared" si="12"/>
        <v>サウンドテーブルテニス</v>
      </c>
      <c r="E41" s="91" t="str">
        <f t="shared" si="12"/>
        <v>サウンドテーブルテニス</v>
      </c>
      <c r="F41" s="91" t="str">
        <f t="shared" si="12"/>
        <v>サウンドテーブルテニス</v>
      </c>
      <c r="G41" s="91" t="str">
        <f t="shared" si="12"/>
        <v>サウンドテーブルテニス</v>
      </c>
      <c r="H41" s="91" t="str">
        <f t="shared" si="12"/>
        <v>サウンドテーブルテニス</v>
      </c>
      <c r="I41" s="91" t="str">
        <f t="shared" si="12"/>
        <v>サウンドテーブルテニス</v>
      </c>
      <c r="J41" s="91" t="str">
        <f t="shared" si="12"/>
        <v>サウンドテーブルテニス</v>
      </c>
      <c r="K41" s="91" t="str">
        <f t="shared" si="12"/>
        <v>サウンドテーブルテニス</v>
      </c>
      <c r="L41" s="91" t="str">
        <f t="shared" si="12"/>
        <v>サウンドテーブルテニス</v>
      </c>
      <c r="M41" s="91" t="str">
        <f t="shared" si="12"/>
        <v>サウンドテーブルテニス</v>
      </c>
      <c r="N41" s="91" t="str">
        <f t="shared" si="12"/>
        <v>サウンドテーブルテニス</v>
      </c>
      <c r="O41" s="91" t="str">
        <f t="shared" si="12"/>
        <v>サウンドテーブルテニス</v>
      </c>
      <c r="P41" s="91" t="str">
        <f t="shared" si="11"/>
        <v>サウンドテーブルテニス</v>
      </c>
      <c r="Q41" s="91" t="str">
        <f t="shared" si="11"/>
        <v/>
      </c>
      <c r="R41" s="91" t="str">
        <f t="shared" si="11"/>
        <v/>
      </c>
      <c r="S41" s="91" t="str">
        <f t="shared" si="11"/>
        <v/>
      </c>
      <c r="T41" s="91" t="str">
        <f t="shared" si="11"/>
        <v/>
      </c>
      <c r="U41" s="91" t="str">
        <f t="shared" si="11"/>
        <v/>
      </c>
      <c r="V41" s="91" t="str">
        <f t="shared" si="11"/>
        <v/>
      </c>
    </row>
    <row r="42" spans="1:22" ht="24.6">
      <c r="A42" s="91" t="s">
        <v>59</v>
      </c>
      <c r="B42" s="91" t="str">
        <f t="shared" ref="B42:V42" si="13">IF(B19="○",VLOOKUP($A42,テキスト版文字列,2,0),"")</f>
        <v>洋きゅうじょう</v>
      </c>
      <c r="C42" s="91" t="str">
        <f t="shared" ref="C42:O42" si="14">IF(C19="○",VLOOKUP($A42,テキスト版文字列,2,0),"")</f>
        <v>洋きゅうじょう</v>
      </c>
      <c r="D42" s="91" t="str">
        <f t="shared" si="14"/>
        <v/>
      </c>
      <c r="E42" s="91" t="str">
        <f t="shared" si="14"/>
        <v/>
      </c>
      <c r="F42" s="91" t="str">
        <f t="shared" si="14"/>
        <v>洋きゅうじょう</v>
      </c>
      <c r="G42" s="91" t="str">
        <f t="shared" si="14"/>
        <v>洋きゅうじょう</v>
      </c>
      <c r="H42" s="91" t="str">
        <f t="shared" si="14"/>
        <v>洋きゅうじょう</v>
      </c>
      <c r="I42" s="91" t="str">
        <f t="shared" si="14"/>
        <v>洋きゅうじょう</v>
      </c>
      <c r="J42" s="91" t="str">
        <f t="shared" si="14"/>
        <v>洋きゅうじょう</v>
      </c>
      <c r="K42" s="91" t="str">
        <f t="shared" si="14"/>
        <v>洋きゅうじょう</v>
      </c>
      <c r="L42" s="91" t="str">
        <f t="shared" si="14"/>
        <v>洋きゅうじょう</v>
      </c>
      <c r="M42" s="91" t="str">
        <f t="shared" si="14"/>
        <v>洋きゅうじょう</v>
      </c>
      <c r="N42" s="91" t="str">
        <f t="shared" si="14"/>
        <v/>
      </c>
      <c r="O42" s="91" t="str">
        <f t="shared" si="14"/>
        <v>洋きゅうじょう</v>
      </c>
      <c r="P42" s="91" t="str">
        <f t="shared" si="13"/>
        <v/>
      </c>
      <c r="Q42" s="91" t="str">
        <f t="shared" si="13"/>
        <v/>
      </c>
      <c r="R42" s="91" t="str">
        <f t="shared" si="13"/>
        <v/>
      </c>
      <c r="S42" s="91" t="str">
        <f t="shared" si="13"/>
        <v/>
      </c>
      <c r="T42" s="91" t="str">
        <f t="shared" si="13"/>
        <v/>
      </c>
      <c r="U42" s="91" t="str">
        <f t="shared" si="13"/>
        <v/>
      </c>
      <c r="V42" s="91" t="str">
        <f t="shared" si="13"/>
        <v/>
      </c>
    </row>
    <row r="43" spans="1:22" ht="24.6">
      <c r="A43" s="91" t="s">
        <v>60</v>
      </c>
      <c r="B43" s="91" t="str">
        <f>IF(B15="○",VLOOKUP($A43,テキスト版文字列,2,0),"")</f>
        <v/>
      </c>
      <c r="C43" s="91" t="str">
        <f t="shared" ref="C43:O43" si="15">IF(C20="○",VLOOKUP($A43,テキスト版文字列,2,0),"")</f>
        <v/>
      </c>
      <c r="D43" s="91" t="str">
        <f t="shared" si="15"/>
        <v>テニス</v>
      </c>
      <c r="E43" s="91" t="str">
        <f t="shared" si="15"/>
        <v>テニス</v>
      </c>
      <c r="F43" s="91" t="str">
        <f t="shared" si="15"/>
        <v/>
      </c>
      <c r="G43" s="91" t="str">
        <f t="shared" si="15"/>
        <v>テニス</v>
      </c>
      <c r="H43" s="91" t="str">
        <f t="shared" si="15"/>
        <v>テニス</v>
      </c>
      <c r="I43" s="91" t="str">
        <f t="shared" si="15"/>
        <v>テニス</v>
      </c>
      <c r="J43" s="91" t="str">
        <f t="shared" si="15"/>
        <v/>
      </c>
      <c r="K43" s="91" t="e">
        <f>IF(#REF!="○",VLOOKUP($A43,テキスト版文字列,2,0),"")</f>
        <v>#REF!</v>
      </c>
      <c r="L43" s="91" t="str">
        <f>IF(K20="○",VLOOKUP($A43,テキスト版文字列,2,0),"")</f>
        <v/>
      </c>
      <c r="M43" s="91" t="str">
        <f t="shared" si="15"/>
        <v>テニス</v>
      </c>
      <c r="N43" s="91" t="str">
        <f t="shared" si="15"/>
        <v>テニス</v>
      </c>
      <c r="O43" s="91" t="str">
        <f t="shared" si="15"/>
        <v/>
      </c>
      <c r="P43" s="91" t="str">
        <f t="shared" ref="P43:V43" si="16">IF(P20="○",VLOOKUP($A43,テキスト版文字列,2,0),"")</f>
        <v>テニス</v>
      </c>
      <c r="Q43" s="91" t="str">
        <f t="shared" si="16"/>
        <v/>
      </c>
      <c r="R43" s="91" t="str">
        <f t="shared" si="16"/>
        <v/>
      </c>
      <c r="S43" s="91" t="str">
        <f t="shared" si="16"/>
        <v/>
      </c>
      <c r="T43" s="91" t="str">
        <f t="shared" si="16"/>
        <v/>
      </c>
      <c r="U43" s="91" t="str">
        <f t="shared" si="16"/>
        <v/>
      </c>
      <c r="V43" s="91" t="str">
        <f t="shared" si="16"/>
        <v/>
      </c>
    </row>
    <row r="44" spans="1:22" ht="24.6">
      <c r="A44" s="91" t="s">
        <v>61</v>
      </c>
      <c r="B44" s="91" t="str">
        <f t="shared" ref="B44:V44" si="17">IF(B21="○",VLOOKUP($A44,テキスト版文字列,2,0),"")</f>
        <v>トレーニング</v>
      </c>
      <c r="C44" s="91" t="str">
        <f t="shared" ref="C44:O44" si="18">IF(C21="○",VLOOKUP($A44,テキスト版文字列,2,0),"")</f>
        <v>トレーニング</v>
      </c>
      <c r="D44" s="91" t="str">
        <f t="shared" si="18"/>
        <v>トレーニング</v>
      </c>
      <c r="E44" s="91" t="str">
        <f t="shared" si="18"/>
        <v>トレーニング</v>
      </c>
      <c r="F44" s="91" t="str">
        <f t="shared" si="18"/>
        <v>トレーニング</v>
      </c>
      <c r="G44" s="91" t="str">
        <f t="shared" si="18"/>
        <v>トレーニング</v>
      </c>
      <c r="H44" s="91" t="str">
        <f t="shared" si="18"/>
        <v>トレーニング</v>
      </c>
      <c r="I44" s="91" t="str">
        <f t="shared" si="18"/>
        <v>トレーニング</v>
      </c>
      <c r="J44" s="91" t="str">
        <f t="shared" si="18"/>
        <v>トレーニング</v>
      </c>
      <c r="K44" s="91" t="str">
        <f t="shared" si="18"/>
        <v>トレーニング</v>
      </c>
      <c r="L44" s="91" t="str">
        <f t="shared" si="18"/>
        <v>トレーニング</v>
      </c>
      <c r="M44" s="91" t="str">
        <f t="shared" si="18"/>
        <v>トレーニング</v>
      </c>
      <c r="N44" s="91" t="str">
        <f t="shared" si="18"/>
        <v>トレーニング</v>
      </c>
      <c r="O44" s="91" t="str">
        <f t="shared" si="18"/>
        <v>トレーニング</v>
      </c>
      <c r="P44" s="91" t="str">
        <f t="shared" si="17"/>
        <v>トレーニング</v>
      </c>
      <c r="Q44" s="91" t="str">
        <f t="shared" si="17"/>
        <v/>
      </c>
      <c r="R44" s="91" t="str">
        <f t="shared" si="17"/>
        <v/>
      </c>
      <c r="S44" s="91" t="str">
        <f t="shared" si="17"/>
        <v/>
      </c>
      <c r="T44" s="91" t="str">
        <f t="shared" si="17"/>
        <v/>
      </c>
      <c r="U44" s="91" t="str">
        <f t="shared" si="17"/>
        <v/>
      </c>
      <c r="V44" s="91" t="str">
        <f t="shared" si="17"/>
        <v/>
      </c>
    </row>
    <row r="45" spans="1:22" ht="24.6">
      <c r="A45" s="91"/>
      <c r="B45" s="91" t="e">
        <f>_xlfn.TEXTJOIN("。",TRUE,B34:B44)</f>
        <v>#REF!</v>
      </c>
      <c r="C45" s="91" t="str">
        <f>_xlfn.TEXTJOIN("。",TRUE,C34:C44)</f>
        <v>午後 。体育館。卓球。サウンドテーブルテニス。洋きゅうじょう。トレーニング</v>
      </c>
      <c r="D45" s="91" t="str">
        <f t="shared" ref="D45:T45" si="19">_xlfn.TEXTJOIN("。",TRUE,D34:D44)</f>
        <v>夜間 。運動じょう。多目的しつ。卓球。サウンドテーブルテニス。テニス。トレーニング</v>
      </c>
      <c r="E45" s="91" t="str">
        <f t="shared" si="19"/>
        <v>5月3日金曜び。午前 。運動じょう。体育館。卓球。サウンドテーブルテニス。テニス。トレーニング</v>
      </c>
      <c r="F45" s="91" t="str">
        <f t="shared" si="19"/>
        <v>午後 。プール。卓球。サウンドテーブルテニス。洋きゅうじょう。トレーニング</v>
      </c>
      <c r="G45" s="91" t="str">
        <f t="shared" si="19"/>
        <v>夜間 。体育館。卓球。サウンドテーブルテニス。洋きゅうじょう。テニス。トレーニング</v>
      </c>
      <c r="H45" s="91" t="str">
        <f t="shared" si="19"/>
        <v>5月4日土曜び。午前 。卓球。サウンドテーブルテニス。洋きゅうじょう。テニス。トレーニング</v>
      </c>
      <c r="I45" s="91" t="e">
        <f t="shared" si="19"/>
        <v>#REF!</v>
      </c>
      <c r="J45" s="91" t="str">
        <f t="shared" si="19"/>
        <v>夜間 。多目的しつ。卓球。サウンドテーブルテニス。洋きゅうじょう。トレーニング</v>
      </c>
      <c r="K45" s="91" t="e">
        <f t="shared" si="19"/>
        <v>#REF!</v>
      </c>
      <c r="L45" s="91" t="str">
        <f t="shared" si="19"/>
        <v>午後 。体育館。多目的しつ。卓球。サウンドテーブルテニス。洋きゅうじょう。トレーニング</v>
      </c>
      <c r="M45" s="91" t="str">
        <f t="shared" si="19"/>
        <v>夜間 。体育館。卓球。サウンドテーブルテニス。洋きゅうじょう。テニス。トレーニング</v>
      </c>
      <c r="N45" s="91" t="str">
        <f t="shared" si="19"/>
        <v>5月6日月曜び。午前 。運動じょう。体育館。多目的しつ。卓球。サウンドテーブルテニス。テニス。トレーニング</v>
      </c>
      <c r="O45" s="91" t="str">
        <f t="shared" si="19"/>
        <v>午後 。体育館。プール。卓球。サウンドテーブルテニス。洋きゅうじょう。トレーニング</v>
      </c>
      <c r="P45" s="91" t="str">
        <f t="shared" si="19"/>
        <v>夜間 。運動じょう。卓球。サウンドテーブルテニス。テニス。トレーニング</v>
      </c>
      <c r="Q45" s="91" t="str">
        <f t="shared" si="19"/>
        <v>5月7日火曜び。午前 </v>
      </c>
      <c r="R45" s="91" t="str">
        <f t="shared" si="19"/>
        <v>午後 </v>
      </c>
      <c r="S45" s="91" t="str">
        <f t="shared" si="19"/>
        <v>夜間 </v>
      </c>
      <c r="T45" s="91" t="str">
        <f t="shared" si="19"/>
        <v>5月8日水曜び。休館日</v>
      </c>
    </row>
    <row r="46" spans="1:22" ht="24.6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1:22" ht="24.6">
      <c r="A47" s="91" t="e">
        <f>_xlfn.TEXTJOIN("。",TRUE,B45:D45)&amp;"。"</f>
        <v>#REF!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1:22" ht="24.6">
      <c r="A48" s="91" t="str">
        <f>_xlfn.TEXTJOIN("。",TRUE,E45:G45)&amp;"。"</f>
        <v>5月3日金曜び。午前 。運動じょう。体育館。卓球。サウンドテーブルテニス。テニス。トレーニング。午後 。プール。卓球。サウンドテーブルテニス。洋きゅうじょう。トレーニング。夜間 。体育館。卓球。サウンドテーブルテニス。洋きゅうじょう。テニス。トレーニング。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1:19" ht="24.6">
      <c r="A49" s="91" t="e">
        <f>_xlfn.TEXTJOIN("。",TRUE,H45:J45)&amp;"。"</f>
        <v>#REF!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1:19" ht="24.6">
      <c r="A50" s="91" t="e">
        <f>_xlfn.TEXTJOIN("。",TRUE,K45:M45)&amp;"。"</f>
        <v>#REF!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1:19" ht="24.6">
      <c r="A51" s="91" t="str">
        <f>_xlfn.TEXTJOIN("。",TRUE,N45:P45)&amp;"。"</f>
        <v>5月6日月曜び。午前 。運動じょう。体育館。多目的しつ。卓球。サウンドテーブルテニス。テニス。トレーニング。午後 。体育館。プール。卓球。サウンドテーブルテニス。洋きゅうじょう。トレーニング。夜間 。運動じょう。卓球。サウンドテーブルテニス。テニス。トレーニング。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1:19" ht="24.6">
      <c r="A52" s="91" t="str">
        <f>_xlfn.TEXTJOIN("。",TRUE,Q45:S45)&amp;"。"</f>
        <v>5月7日火曜び。午前 。午後 。夜間 。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1:19" ht="24.6">
      <c r="A53" s="91" t="str">
        <f>_xlfn.TEXTJOIN("。",TRUE,T45:V45)&amp;"。"</f>
        <v>5月8日水曜び。休館日。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1:19" ht="24.6">
      <c r="A54" s="91" t="e">
        <f>A47&amp;CHAR(10)&amp;A48&amp;CHAR(10)&amp;A49&amp;CHAR(10)&amp;A50&amp;CHAR(10)&amp;A51&amp;CHAR(10)&amp;A52&amp;CHAR(10)&amp;A53</f>
        <v>#REF!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1:19" ht="24.6">
      <c r="A55" s="91" t="s">
        <v>62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</sheetData>
  <mergeCells count="4">
    <mergeCell ref="B4:B9"/>
    <mergeCell ref="Q12:S21"/>
    <mergeCell ref="T12:V21"/>
    <mergeCell ref="H13:I13"/>
  </mergeCells>
  <phoneticPr fontId="2"/>
  <conditionalFormatting sqref="B13:H13 L13:M13 J13:J15 B14:E14 G14 B15">
    <cfRule type="cellIs" dxfId="113" priority="8" operator="equal">
      <formula>"団体"</formula>
    </cfRule>
    <cfRule type="cellIs" dxfId="112" priority="9" operator="equal">
      <formula>"×"</formula>
    </cfRule>
  </conditionalFormatting>
  <conditionalFormatting sqref="B12:Q12 T12 H17:J19 J21:L21 P21">
    <cfRule type="cellIs" dxfId="111" priority="32" operator="equal">
      <formula>"×"</formula>
    </cfRule>
  </conditionalFormatting>
  <conditionalFormatting sqref="C16:D16 B17:D18 B19:G19">
    <cfRule type="cellIs" dxfId="110" priority="24" operator="equal">
      <formula>"×"</formula>
    </cfRule>
  </conditionalFormatting>
  <conditionalFormatting sqref="C16:D16 B17:D18 B19:K19">
    <cfRule type="cellIs" dxfId="109" priority="27" operator="equal">
      <formula>"団体"</formula>
    </cfRule>
  </conditionalFormatting>
  <conditionalFormatting sqref="C20:F20">
    <cfRule type="cellIs" dxfId="108" priority="26" operator="equal">
      <formula>"×"</formula>
    </cfRule>
  </conditionalFormatting>
  <conditionalFormatting sqref="F16 H16">
    <cfRule type="cellIs" dxfId="107" priority="16" operator="equal">
      <formula>"×"</formula>
    </cfRule>
    <cfRule type="cellIs" dxfId="106" priority="17" operator="equal">
      <formula>"団体"</formula>
    </cfRule>
  </conditionalFormatting>
  <conditionalFormatting sqref="F17:G18 B19:B20 B21:G21">
    <cfRule type="cellIs" dxfId="105" priority="31" operator="equal">
      <formula>"×"</formula>
    </cfRule>
  </conditionalFormatting>
  <conditionalFormatting sqref="F17:J18 B20:F20 B21:G21 J21:K21 P21">
    <cfRule type="cellIs" dxfId="104" priority="29" operator="equal">
      <formula>"団体"</formula>
    </cfRule>
  </conditionalFormatting>
  <conditionalFormatting sqref="H20">
    <cfRule type="cellIs" dxfId="103" priority="19" operator="equal">
      <formula>"×"</formula>
    </cfRule>
  </conditionalFormatting>
  <conditionalFormatting sqref="H20:I20">
    <cfRule type="cellIs" dxfId="102" priority="18" operator="equal">
      <formula>"団体"</formula>
    </cfRule>
  </conditionalFormatting>
  <conditionalFormatting sqref="I14">
    <cfRule type="cellIs" dxfId="101" priority="23" operator="equal">
      <formula>"×"</formula>
    </cfRule>
    <cfRule type="cellIs" dxfId="100" priority="25" operator="equal">
      <formula>"団体"</formula>
    </cfRule>
  </conditionalFormatting>
  <conditionalFormatting sqref="I19:I20">
    <cfRule type="cellIs" dxfId="99" priority="22" operator="equal">
      <formula>"×"</formula>
    </cfRule>
  </conditionalFormatting>
  <conditionalFormatting sqref="J16:M16">
    <cfRule type="cellIs" dxfId="98" priority="3" operator="equal">
      <formula>"団体"</formula>
    </cfRule>
    <cfRule type="cellIs" dxfId="97" priority="4" operator="equal">
      <formula>"×"</formula>
    </cfRule>
  </conditionalFormatting>
  <conditionalFormatting sqref="K19">
    <cfRule type="cellIs" dxfId="96" priority="28" operator="equal">
      <formula>"×"</formula>
    </cfRule>
  </conditionalFormatting>
  <conditionalFormatting sqref="L19:L20">
    <cfRule type="cellIs" dxfId="95" priority="5" operator="equal">
      <formula>"×"</formula>
    </cfRule>
  </conditionalFormatting>
  <conditionalFormatting sqref="L17:P18 L19:L21">
    <cfRule type="cellIs" dxfId="94" priority="20" operator="equal">
      <formula>"団体"</formula>
    </cfRule>
  </conditionalFormatting>
  <conditionalFormatting sqref="L17:P18">
    <cfRule type="cellIs" dxfId="93" priority="21" operator="equal">
      <formula>"×"</formula>
    </cfRule>
  </conditionalFormatting>
  <conditionalFormatting sqref="M14">
    <cfRule type="cellIs" dxfId="92" priority="14" operator="equal">
      <formula>"×"</formula>
    </cfRule>
    <cfRule type="cellIs" dxfId="91" priority="15" operator="equal">
      <formula>"団体"</formula>
    </cfRule>
  </conditionalFormatting>
  <conditionalFormatting sqref="N13:N16">
    <cfRule type="cellIs" dxfId="90" priority="6" operator="equal">
      <formula>"×"</formula>
    </cfRule>
    <cfRule type="cellIs" dxfId="89" priority="7" operator="equal">
      <formula>"団体"</formula>
    </cfRule>
  </conditionalFormatting>
  <conditionalFormatting sqref="N19:P20">
    <cfRule type="cellIs" dxfId="88" priority="12" operator="equal">
      <formula>"×"</formula>
    </cfRule>
    <cfRule type="cellIs" dxfId="87" priority="13" operator="equal">
      <formula>"団体"</formula>
    </cfRule>
  </conditionalFormatting>
  <conditionalFormatting sqref="O13:P13 P14">
    <cfRule type="cellIs" dxfId="86" priority="11" operator="equal">
      <formula>"団体"</formula>
    </cfRule>
  </conditionalFormatting>
  <conditionalFormatting sqref="O13:P13">
    <cfRule type="cellIs" dxfId="85" priority="30" operator="equal">
      <formula>"×"</formula>
    </cfRule>
  </conditionalFormatting>
  <conditionalFormatting sqref="P14">
    <cfRule type="cellIs" dxfId="84" priority="10" operator="equal">
      <formula>"×"</formula>
    </cfRule>
  </conditionalFormatting>
  <conditionalFormatting sqref="L14">
    <cfRule type="cellIs" dxfId="83" priority="1" operator="equal">
      <formula>"団体"</formula>
    </cfRule>
    <cfRule type="cellIs" dxfId="82" priority="2" operator="equal">
      <formula>"×"</formula>
    </cfRule>
  </conditionalFormatting>
  <pageMargins left="0.23622047244094491" right="0.23622047244094491" top="0.55118110236220474" bottom="0.55118110236220474" header="0.31496062992125984" footer="0.31496062992125984"/>
  <pageSetup paperSize="9" scale="50" fitToHeight="0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4B00A-E8E6-48CD-B57A-CF97A5DB5FEA}">
  <sheetPr>
    <tabColor theme="1"/>
    <pageSetUpPr fitToPage="1"/>
  </sheetPr>
  <dimension ref="A2:Z55"/>
  <sheetViews>
    <sheetView tabSelected="1" view="pageBreakPreview" topLeftCell="A10" zoomScale="55" zoomScaleNormal="55" zoomScaleSheetLayoutView="55" workbookViewId="0">
      <selection activeCell="L14" sqref="L14"/>
    </sheetView>
  </sheetViews>
  <sheetFormatPr defaultColWidth="8.09765625" defaultRowHeight="23.4"/>
  <cols>
    <col min="1" max="1" width="26.09765625" style="6" customWidth="1"/>
    <col min="2" max="22" width="11.19921875" style="6" customWidth="1"/>
    <col min="23" max="16384" width="8.09765625" style="6"/>
  </cols>
  <sheetData>
    <row r="2" spans="1:26" s="8" customFormat="1" ht="40.049999999999997" customHeight="1">
      <c r="A2" s="7" t="s">
        <v>63</v>
      </c>
      <c r="B2" s="7" t="str">
        <f>TEXT(B11,"m月d日")&amp;"から"&amp;TEXT(T11,"m月d日")&amp;"の施設利用可能一覧"</f>
        <v>5月9日から5月15日の施設利用可能一覧</v>
      </c>
      <c r="J2" s="9"/>
      <c r="O2" s="10"/>
      <c r="P2" s="10"/>
      <c r="Q2" s="10"/>
      <c r="R2" s="10"/>
      <c r="S2" s="10"/>
      <c r="V2" s="11" t="s">
        <v>6</v>
      </c>
    </row>
    <row r="3" spans="1:26" s="8" customFormat="1" ht="24" customHeight="1">
      <c r="A3" s="7"/>
      <c r="B3" s="7"/>
      <c r="C3" s="7"/>
      <c r="D3" s="7"/>
      <c r="E3" s="7"/>
      <c r="F3" s="7"/>
      <c r="G3" s="7"/>
      <c r="J3" s="9"/>
      <c r="S3" s="10"/>
      <c r="T3" s="10"/>
      <c r="U3" s="10"/>
      <c r="V3" s="11"/>
    </row>
    <row r="4" spans="1:26" ht="45" customHeight="1">
      <c r="B4" s="12" t="s">
        <v>7</v>
      </c>
      <c r="C4" s="13" t="s">
        <v>8</v>
      </c>
      <c r="D4" s="14" t="s">
        <v>9</v>
      </c>
      <c r="E4" s="14"/>
      <c r="F4" s="14"/>
      <c r="G4" s="14"/>
      <c r="H4" s="15" t="s">
        <v>10</v>
      </c>
      <c r="I4" s="14" t="s">
        <v>11</v>
      </c>
      <c r="J4" s="14"/>
      <c r="K4" s="14"/>
      <c r="L4" s="14"/>
      <c r="M4" s="14"/>
      <c r="N4" s="16" t="s">
        <v>12</v>
      </c>
      <c r="O4" s="17" t="s">
        <v>13</v>
      </c>
      <c r="P4" s="17"/>
      <c r="Q4" s="17"/>
      <c r="R4" s="17"/>
      <c r="S4" s="17"/>
      <c r="T4" s="14"/>
      <c r="U4" s="14"/>
      <c r="V4" s="14"/>
    </row>
    <row r="5" spans="1:26" ht="45" customHeight="1">
      <c r="B5" s="18"/>
      <c r="C5" s="19" t="s">
        <v>14</v>
      </c>
      <c r="D5" s="14" t="s">
        <v>15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6" ht="45" customHeight="1">
      <c r="B6" s="18"/>
      <c r="C6" s="13" t="s">
        <v>16</v>
      </c>
      <c r="D6" s="14" t="s">
        <v>17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6" ht="45" customHeight="1">
      <c r="B7" s="18"/>
      <c r="C7" s="19" t="s">
        <v>18</v>
      </c>
      <c r="D7" s="14" t="s">
        <v>19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6" ht="45" customHeight="1">
      <c r="B8" s="18"/>
      <c r="C8" s="16" t="s">
        <v>20</v>
      </c>
      <c r="D8" s="17" t="s">
        <v>21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6" ht="45" customHeight="1">
      <c r="B9" s="18"/>
      <c r="C9" s="20" t="s">
        <v>22</v>
      </c>
      <c r="D9" s="14" t="s">
        <v>23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6" ht="40.049999999999997" customHeight="1" thickBot="1">
      <c r="A10" s="8"/>
      <c r="B10" s="8"/>
      <c r="C10" s="21"/>
      <c r="D10" s="21"/>
      <c r="E10" s="22"/>
      <c r="F10" s="22"/>
      <c r="G10" s="22"/>
      <c r="H10" s="22"/>
      <c r="I10" s="22"/>
      <c r="J10" s="8"/>
      <c r="K10" s="8"/>
      <c r="L10" s="8"/>
      <c r="M10" s="8"/>
      <c r="N10" s="8"/>
      <c r="O10" s="10"/>
      <c r="P10" s="10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0.049999999999997" customHeight="1" thickBot="1">
      <c r="A11" s="8"/>
      <c r="B11" s="23">
        <f>'1-①'!T11+1</f>
        <v>45421</v>
      </c>
      <c r="C11" s="24"/>
      <c r="D11" s="24"/>
      <c r="E11" s="23">
        <f>B11+1</f>
        <v>45422</v>
      </c>
      <c r="F11" s="24"/>
      <c r="G11" s="25"/>
      <c r="H11" s="23">
        <f>E11+1</f>
        <v>45423</v>
      </c>
      <c r="I11" s="24"/>
      <c r="J11" s="25"/>
      <c r="K11" s="24">
        <f>H11+1</f>
        <v>45424</v>
      </c>
      <c r="L11" s="24"/>
      <c r="M11" s="25"/>
      <c r="N11" s="24">
        <f>K11+1</f>
        <v>45425</v>
      </c>
      <c r="O11" s="24"/>
      <c r="P11" s="24"/>
      <c r="Q11" s="23">
        <f>N11+1</f>
        <v>45426</v>
      </c>
      <c r="R11" s="24"/>
      <c r="S11" s="25"/>
      <c r="T11" s="24">
        <f>Q11+1</f>
        <v>45427</v>
      </c>
      <c r="U11" s="25"/>
      <c r="V11" s="25"/>
      <c r="Y11" s="36"/>
    </row>
    <row r="12" spans="1:26" ht="40.049999999999997" customHeight="1" thickBot="1">
      <c r="A12" s="8"/>
      <c r="B12" s="26" t="s">
        <v>24</v>
      </c>
      <c r="C12" s="27" t="s">
        <v>25</v>
      </c>
      <c r="D12" s="92" t="s">
        <v>26</v>
      </c>
      <c r="E12" s="26" t="s">
        <v>24</v>
      </c>
      <c r="F12" s="27" t="s">
        <v>25</v>
      </c>
      <c r="G12" s="28" t="s">
        <v>26</v>
      </c>
      <c r="H12" s="26" t="s">
        <v>24</v>
      </c>
      <c r="I12" s="27" t="s">
        <v>25</v>
      </c>
      <c r="J12" s="28" t="s">
        <v>26</v>
      </c>
      <c r="K12" s="93" t="s">
        <v>24</v>
      </c>
      <c r="L12" s="31" t="s">
        <v>25</v>
      </c>
      <c r="M12" s="94" t="s">
        <v>26</v>
      </c>
      <c r="N12" s="29" t="s">
        <v>24</v>
      </c>
      <c r="O12" s="27" t="s">
        <v>25</v>
      </c>
      <c r="P12" s="92" t="s">
        <v>26</v>
      </c>
      <c r="Q12" s="26" t="s">
        <v>24</v>
      </c>
      <c r="R12" s="27" t="s">
        <v>25</v>
      </c>
      <c r="S12" s="28" t="s">
        <v>26</v>
      </c>
      <c r="T12" s="33" t="s">
        <v>27</v>
      </c>
      <c r="U12" s="33"/>
      <c r="V12" s="34"/>
      <c r="W12" s="35" t="s">
        <v>8</v>
      </c>
      <c r="X12" s="6" t="s">
        <v>10</v>
      </c>
      <c r="Y12" s="36" t="s">
        <v>28</v>
      </c>
      <c r="Z12" s="6" t="s">
        <v>29</v>
      </c>
    </row>
    <row r="13" spans="1:26" ht="60" customHeight="1">
      <c r="A13" s="37" t="s">
        <v>30</v>
      </c>
      <c r="B13" s="95" t="s">
        <v>31</v>
      </c>
      <c r="C13" s="19" t="s">
        <v>18</v>
      </c>
      <c r="D13" s="96" t="s">
        <v>31</v>
      </c>
      <c r="E13" s="95" t="s">
        <v>10</v>
      </c>
      <c r="F13" s="97" t="s">
        <v>31</v>
      </c>
      <c r="G13" s="59" t="s">
        <v>20</v>
      </c>
      <c r="H13" s="98" t="s">
        <v>18</v>
      </c>
      <c r="I13" s="99" t="s">
        <v>10</v>
      </c>
      <c r="J13" s="100" t="s">
        <v>18</v>
      </c>
      <c r="K13" s="101" t="s">
        <v>18</v>
      </c>
      <c r="L13" s="102" t="s">
        <v>31</v>
      </c>
      <c r="M13" s="103" t="s">
        <v>10</v>
      </c>
      <c r="N13" s="104" t="s">
        <v>31</v>
      </c>
      <c r="O13" s="105" t="s">
        <v>42</v>
      </c>
      <c r="P13" s="106" t="s">
        <v>31</v>
      </c>
      <c r="Q13" s="95" t="s">
        <v>42</v>
      </c>
      <c r="R13" s="102" t="s">
        <v>31</v>
      </c>
      <c r="S13" s="107" t="s">
        <v>10</v>
      </c>
      <c r="T13" s="50"/>
      <c r="U13" s="50"/>
      <c r="V13" s="51"/>
      <c r="W13" s="52">
        <v>7</v>
      </c>
      <c r="X13" s="52">
        <v>4</v>
      </c>
      <c r="Y13" s="52">
        <v>7</v>
      </c>
      <c r="Z13" s="52">
        <f>SUM(W13:Y13)</f>
        <v>18</v>
      </c>
    </row>
    <row r="14" spans="1:26" ht="60" customHeight="1">
      <c r="A14" s="53" t="s">
        <v>38</v>
      </c>
      <c r="B14" s="95" t="s">
        <v>10</v>
      </c>
      <c r="C14" s="102" t="s">
        <v>31</v>
      </c>
      <c r="D14" s="108" t="s">
        <v>10</v>
      </c>
      <c r="E14" s="104" t="s">
        <v>31</v>
      </c>
      <c r="F14" s="19" t="s">
        <v>18</v>
      </c>
      <c r="G14" s="103" t="s">
        <v>31</v>
      </c>
      <c r="H14" s="98" t="s">
        <v>18</v>
      </c>
      <c r="I14" s="19" t="s">
        <v>18</v>
      </c>
      <c r="J14" s="109" t="s">
        <v>10</v>
      </c>
      <c r="K14" s="101" t="s">
        <v>18</v>
      </c>
      <c r="L14" s="102" t="s">
        <v>32</v>
      </c>
      <c r="M14" s="102" t="s">
        <v>31</v>
      </c>
      <c r="N14" s="104" t="s">
        <v>31</v>
      </c>
      <c r="O14" s="19" t="s">
        <v>18</v>
      </c>
      <c r="P14" s="108" t="s">
        <v>10</v>
      </c>
      <c r="Q14" s="95" t="s">
        <v>31</v>
      </c>
      <c r="R14" s="102" t="s">
        <v>10</v>
      </c>
      <c r="S14" s="103" t="s">
        <v>31</v>
      </c>
      <c r="T14" s="50"/>
      <c r="U14" s="50"/>
      <c r="V14" s="51"/>
      <c r="W14" s="52">
        <v>7</v>
      </c>
      <c r="X14" s="52">
        <v>6</v>
      </c>
      <c r="Y14" s="52">
        <v>5</v>
      </c>
      <c r="Z14" s="52">
        <f t="shared" ref="Z14:Z21" si="0">SUM(W14:Y14)</f>
        <v>18</v>
      </c>
    </row>
    <row r="15" spans="1:26" ht="60" customHeight="1">
      <c r="A15" s="53" t="s">
        <v>41</v>
      </c>
      <c r="B15" s="110" t="s">
        <v>31</v>
      </c>
      <c r="C15" s="16" t="s">
        <v>12</v>
      </c>
      <c r="D15" s="111" t="s">
        <v>18</v>
      </c>
      <c r="E15" s="110" t="s">
        <v>12</v>
      </c>
      <c r="F15" s="102" t="s">
        <v>37</v>
      </c>
      <c r="G15" s="65" t="s">
        <v>12</v>
      </c>
      <c r="H15" s="112" t="s">
        <v>12</v>
      </c>
      <c r="I15" s="102" t="s">
        <v>31</v>
      </c>
      <c r="J15" s="109" t="s">
        <v>32</v>
      </c>
      <c r="K15" s="113" t="s">
        <v>32</v>
      </c>
      <c r="L15" s="96" t="s">
        <v>12</v>
      </c>
      <c r="M15" s="114" t="s">
        <v>12</v>
      </c>
      <c r="N15" s="110" t="s">
        <v>37</v>
      </c>
      <c r="O15" s="102" t="s">
        <v>31</v>
      </c>
      <c r="P15" s="96" t="s">
        <v>12</v>
      </c>
      <c r="Q15" s="59" t="s">
        <v>20</v>
      </c>
      <c r="R15" s="102" t="s">
        <v>12</v>
      </c>
      <c r="S15" s="109" t="s">
        <v>31</v>
      </c>
      <c r="T15" s="50"/>
      <c r="U15" s="50"/>
      <c r="V15" s="51"/>
      <c r="W15" s="8">
        <v>12</v>
      </c>
      <c r="X15" s="8">
        <v>9</v>
      </c>
      <c r="Y15" s="8">
        <v>6</v>
      </c>
      <c r="Z15" s="8">
        <f t="shared" si="0"/>
        <v>27</v>
      </c>
    </row>
    <row r="16" spans="1:26" ht="60" customHeight="1">
      <c r="A16" s="53" t="s">
        <v>43</v>
      </c>
      <c r="B16" s="115" t="s">
        <v>31</v>
      </c>
      <c r="C16" s="116" t="s">
        <v>10</v>
      </c>
      <c r="D16" s="96" t="s">
        <v>31</v>
      </c>
      <c r="E16" s="98" t="s">
        <v>18</v>
      </c>
      <c r="F16" s="116" t="s">
        <v>31</v>
      </c>
      <c r="G16" s="100" t="s">
        <v>18</v>
      </c>
      <c r="H16" s="104" t="s">
        <v>31</v>
      </c>
      <c r="I16" s="19" t="s">
        <v>18</v>
      </c>
      <c r="J16" s="103" t="s">
        <v>31</v>
      </c>
      <c r="K16" s="117" t="s">
        <v>10</v>
      </c>
      <c r="L16" s="19" t="s">
        <v>18</v>
      </c>
      <c r="M16" s="59" t="s">
        <v>20</v>
      </c>
      <c r="N16" s="108" t="s">
        <v>31</v>
      </c>
      <c r="O16" s="19" t="s">
        <v>18</v>
      </c>
      <c r="P16" s="108" t="s">
        <v>31</v>
      </c>
      <c r="Q16" s="110" t="s">
        <v>10</v>
      </c>
      <c r="R16" s="114" t="s">
        <v>31</v>
      </c>
      <c r="S16" s="109" t="s">
        <v>37</v>
      </c>
      <c r="T16" s="50"/>
      <c r="U16" s="50"/>
      <c r="V16" s="51"/>
      <c r="W16" s="52">
        <v>8</v>
      </c>
      <c r="X16" s="52">
        <v>3</v>
      </c>
      <c r="Y16" s="52">
        <v>7</v>
      </c>
      <c r="Z16" s="52">
        <f t="shared" si="0"/>
        <v>18</v>
      </c>
    </row>
    <row r="17" spans="1:26" ht="60" customHeight="1">
      <c r="A17" s="53" t="s">
        <v>44</v>
      </c>
      <c r="B17" s="95" t="s">
        <v>31</v>
      </c>
      <c r="C17" s="102" t="s">
        <v>31</v>
      </c>
      <c r="D17" s="108" t="s">
        <v>31</v>
      </c>
      <c r="E17" s="110" t="s">
        <v>31</v>
      </c>
      <c r="F17" s="116" t="s">
        <v>31</v>
      </c>
      <c r="G17" s="103" t="s">
        <v>31</v>
      </c>
      <c r="H17" s="104" t="s">
        <v>31</v>
      </c>
      <c r="I17" s="118" t="s">
        <v>31</v>
      </c>
      <c r="J17" s="119" t="s">
        <v>31</v>
      </c>
      <c r="K17" s="120" t="s">
        <v>31</v>
      </c>
      <c r="L17" s="118" t="s">
        <v>31</v>
      </c>
      <c r="M17" s="109" t="s">
        <v>31</v>
      </c>
      <c r="N17" s="95" t="s">
        <v>31</v>
      </c>
      <c r="O17" s="108" t="s">
        <v>31</v>
      </c>
      <c r="P17" s="108" t="s">
        <v>31</v>
      </c>
      <c r="Q17" s="95" t="s">
        <v>31</v>
      </c>
      <c r="R17" s="108" t="s">
        <v>31</v>
      </c>
      <c r="S17" s="103" t="s">
        <v>31</v>
      </c>
      <c r="T17" s="50"/>
      <c r="U17" s="50"/>
      <c r="V17" s="51"/>
      <c r="W17" s="8">
        <v>18</v>
      </c>
      <c r="X17" s="69">
        <f t="shared" ref="X17:X21" si="1">COUNTIF($B17:$S17,X$12)</f>
        <v>0</v>
      </c>
      <c r="Y17" s="8">
        <v>0</v>
      </c>
      <c r="Z17" s="8">
        <f t="shared" si="0"/>
        <v>18</v>
      </c>
    </row>
    <row r="18" spans="1:26" ht="60" customHeight="1">
      <c r="A18" s="53" t="s">
        <v>45</v>
      </c>
      <c r="B18" s="95" t="s">
        <v>31</v>
      </c>
      <c r="C18" s="116" t="s">
        <v>31</v>
      </c>
      <c r="D18" s="108" t="s">
        <v>31</v>
      </c>
      <c r="E18" s="110" t="s">
        <v>31</v>
      </c>
      <c r="F18" s="116" t="s">
        <v>31</v>
      </c>
      <c r="G18" s="103" t="s">
        <v>31</v>
      </c>
      <c r="H18" s="104" t="s">
        <v>31</v>
      </c>
      <c r="I18" s="116" t="s">
        <v>31</v>
      </c>
      <c r="J18" s="119" t="s">
        <v>31</v>
      </c>
      <c r="K18" s="120" t="s">
        <v>31</v>
      </c>
      <c r="L18" s="102" t="s">
        <v>31</v>
      </c>
      <c r="M18" s="113" t="s">
        <v>31</v>
      </c>
      <c r="N18" s="95" t="s">
        <v>31</v>
      </c>
      <c r="O18" s="108" t="s">
        <v>31</v>
      </c>
      <c r="P18" s="108" t="s">
        <v>31</v>
      </c>
      <c r="Q18" s="95" t="s">
        <v>31</v>
      </c>
      <c r="R18" s="108" t="s">
        <v>31</v>
      </c>
      <c r="S18" s="103" t="s">
        <v>31</v>
      </c>
      <c r="T18" s="50"/>
      <c r="U18" s="50"/>
      <c r="V18" s="51"/>
      <c r="W18" s="8">
        <v>18</v>
      </c>
      <c r="X18" s="69">
        <f t="shared" si="1"/>
        <v>0</v>
      </c>
      <c r="Y18" s="8">
        <v>0</v>
      </c>
      <c r="Z18" s="8">
        <f t="shared" si="0"/>
        <v>18</v>
      </c>
    </row>
    <row r="19" spans="1:26" ht="60" customHeight="1">
      <c r="A19" s="53" t="s">
        <v>46</v>
      </c>
      <c r="B19" s="95" t="s">
        <v>31</v>
      </c>
      <c r="C19" s="116" t="s">
        <v>31</v>
      </c>
      <c r="D19" s="108" t="s">
        <v>10</v>
      </c>
      <c r="E19" s="104" t="s">
        <v>31</v>
      </c>
      <c r="F19" s="108" t="s">
        <v>31</v>
      </c>
      <c r="G19" s="109" t="s">
        <v>31</v>
      </c>
      <c r="H19" s="95" t="s">
        <v>31</v>
      </c>
      <c r="I19" s="102" t="s">
        <v>31</v>
      </c>
      <c r="J19" s="109" t="s">
        <v>31</v>
      </c>
      <c r="K19" s="101" t="s">
        <v>18</v>
      </c>
      <c r="L19" s="19" t="s">
        <v>18</v>
      </c>
      <c r="M19" s="113" t="s">
        <v>31</v>
      </c>
      <c r="N19" s="95" t="s">
        <v>35</v>
      </c>
      <c r="O19" s="108" t="s">
        <v>31</v>
      </c>
      <c r="P19" s="108" t="s">
        <v>31</v>
      </c>
      <c r="Q19" s="110" t="s">
        <v>31</v>
      </c>
      <c r="R19" s="108" t="s">
        <v>31</v>
      </c>
      <c r="S19" s="103" t="s">
        <v>31</v>
      </c>
      <c r="T19" s="50"/>
      <c r="U19" s="50"/>
      <c r="V19" s="51"/>
      <c r="W19" s="8">
        <v>14</v>
      </c>
      <c r="X19" s="8">
        <v>2</v>
      </c>
      <c r="Y19" s="8">
        <v>2</v>
      </c>
      <c r="Z19" s="8">
        <f t="shared" si="0"/>
        <v>18</v>
      </c>
    </row>
    <row r="20" spans="1:26" ht="60" customHeight="1">
      <c r="A20" s="53" t="s">
        <v>47</v>
      </c>
      <c r="B20" s="95" t="s">
        <v>10</v>
      </c>
      <c r="C20" s="116" t="s">
        <v>42</v>
      </c>
      <c r="D20" s="108" t="s">
        <v>31</v>
      </c>
      <c r="E20" s="112" t="s">
        <v>31</v>
      </c>
      <c r="F20" s="102" t="s">
        <v>10</v>
      </c>
      <c r="G20" s="103" t="s">
        <v>31</v>
      </c>
      <c r="H20" s="59" t="s">
        <v>20</v>
      </c>
      <c r="I20" s="116" t="s">
        <v>31</v>
      </c>
      <c r="J20" s="109" t="s">
        <v>31</v>
      </c>
      <c r="K20" s="120" t="s">
        <v>10</v>
      </c>
      <c r="L20" s="116" t="s">
        <v>31</v>
      </c>
      <c r="M20" s="109" t="s">
        <v>31</v>
      </c>
      <c r="N20" s="59" t="s">
        <v>20</v>
      </c>
      <c r="O20" s="108" t="s">
        <v>10</v>
      </c>
      <c r="P20" s="108" t="s">
        <v>31</v>
      </c>
      <c r="Q20" s="104" t="s">
        <v>31</v>
      </c>
      <c r="R20" s="108" t="s">
        <v>31</v>
      </c>
      <c r="S20" s="103" t="s">
        <v>10</v>
      </c>
      <c r="T20" s="50"/>
      <c r="U20" s="50"/>
      <c r="V20" s="51"/>
      <c r="W20" s="8">
        <v>10</v>
      </c>
      <c r="X20" s="8">
        <v>5</v>
      </c>
      <c r="Y20" s="8">
        <v>3</v>
      </c>
      <c r="Z20" s="8">
        <f t="shared" si="0"/>
        <v>18</v>
      </c>
    </row>
    <row r="21" spans="1:26" ht="60" customHeight="1" thickBot="1">
      <c r="A21" s="74" t="s">
        <v>48</v>
      </c>
      <c r="B21" s="59" t="s">
        <v>20</v>
      </c>
      <c r="C21" s="121" t="s">
        <v>31</v>
      </c>
      <c r="D21" s="122" t="s">
        <v>31</v>
      </c>
      <c r="E21" s="123" t="s">
        <v>31</v>
      </c>
      <c r="F21" s="122" t="s">
        <v>31</v>
      </c>
      <c r="G21" s="124" t="s">
        <v>31</v>
      </c>
      <c r="H21" s="125" t="s">
        <v>31</v>
      </c>
      <c r="I21" s="126" t="s">
        <v>31</v>
      </c>
      <c r="J21" s="127" t="s">
        <v>31</v>
      </c>
      <c r="K21" s="128" t="s">
        <v>31</v>
      </c>
      <c r="L21" s="129" t="s">
        <v>31</v>
      </c>
      <c r="M21" s="130" t="s">
        <v>31</v>
      </c>
      <c r="N21" s="123" t="s">
        <v>31</v>
      </c>
      <c r="O21" s="126" t="s">
        <v>31</v>
      </c>
      <c r="P21" s="122" t="s">
        <v>31</v>
      </c>
      <c r="Q21" s="123" t="s">
        <v>31</v>
      </c>
      <c r="R21" s="126" t="s">
        <v>31</v>
      </c>
      <c r="S21" s="131" t="s">
        <v>31</v>
      </c>
      <c r="T21" s="86"/>
      <c r="U21" s="86"/>
      <c r="V21" s="87"/>
      <c r="W21" s="6">
        <v>18</v>
      </c>
      <c r="X21" s="6">
        <f t="shared" si="1"/>
        <v>0</v>
      </c>
      <c r="Y21" s="6">
        <v>0</v>
      </c>
      <c r="Z21" s="6">
        <f t="shared" si="0"/>
        <v>18</v>
      </c>
    </row>
    <row r="22" spans="1:26" ht="23.4" customHeight="1"/>
    <row r="23" spans="1:26" ht="23.4" customHeight="1"/>
    <row r="34" spans="1:22" ht="24.6">
      <c r="A34" s="91" t="s">
        <v>49</v>
      </c>
      <c r="B34" s="91" t="str">
        <f>TEXT(B11,"m")&amp;"月"&amp;TEXT(B11,"d")&amp;"日"&amp;TEXT(B11,"aaa")&amp;"曜び"</f>
        <v>5月9日木曜び</v>
      </c>
      <c r="C34" s="91"/>
      <c r="D34" s="91"/>
      <c r="E34" s="91" t="str">
        <f>TEXT(E11,"m")&amp;"月"&amp;TEXT(E11,"d")&amp;"日"&amp;TEXT(E11,"aaa")&amp;"曜び"</f>
        <v>5月10日金曜び</v>
      </c>
      <c r="F34" s="91"/>
      <c r="G34" s="91"/>
      <c r="H34" s="91" t="str">
        <f>TEXT(H11,"m")&amp;"月"&amp;TEXT(H11,"d")&amp;"日"&amp;TEXT(H11,"aaa")&amp;"曜び"</f>
        <v>5月11日土曜び</v>
      </c>
      <c r="I34" s="91"/>
      <c r="J34" s="91"/>
      <c r="K34" s="91" t="str">
        <f>TEXT(K11,"m")&amp;"月"&amp;TEXT(K11,"d")&amp;"日"&amp;TEXT(K11,"aaa")&amp;"曜び"</f>
        <v>5月12日日曜び</v>
      </c>
      <c r="L34" s="91"/>
      <c r="M34" s="91"/>
      <c r="N34" s="91" t="str">
        <f>TEXT(N11,"m")&amp;"月"&amp;TEXT(N11,"d")&amp;"日"&amp;TEXT(N11,"aaa")&amp;"曜び"</f>
        <v>5月13日月曜び</v>
      </c>
      <c r="O34" s="91"/>
      <c r="P34" s="91"/>
      <c r="Q34" s="91" t="str">
        <f>TEXT(Q11,"m")&amp;"月"&amp;TEXT(Q11,"d")&amp;"日"&amp;TEXT(Q11,"aaa")&amp;"曜び"</f>
        <v>5月14日火曜び</v>
      </c>
      <c r="R34" s="91"/>
      <c r="S34" s="91"/>
      <c r="T34" s="91" t="str">
        <f>TEXT(T11,"m")&amp;"月"&amp;TEXT(T11,"d")&amp;"日"&amp;TEXT(T11,"aaa")&amp;"曜び"</f>
        <v>5月15日水曜び</v>
      </c>
    </row>
    <row r="35" spans="1:22" ht="24.6">
      <c r="A35" s="91"/>
      <c r="B35" s="91" t="s">
        <v>50</v>
      </c>
      <c r="C35" s="91" t="s">
        <v>51</v>
      </c>
      <c r="D35" s="91" t="s">
        <v>52</v>
      </c>
      <c r="E35" s="91" t="s">
        <v>50</v>
      </c>
      <c r="F35" s="91" t="s">
        <v>51</v>
      </c>
      <c r="G35" s="91" t="s">
        <v>52</v>
      </c>
      <c r="H35" s="91" t="s">
        <v>50</v>
      </c>
      <c r="I35" s="91" t="s">
        <v>51</v>
      </c>
      <c r="J35" s="91" t="s">
        <v>52</v>
      </c>
      <c r="K35" s="91" t="s">
        <v>50</v>
      </c>
      <c r="L35" s="91" t="s">
        <v>51</v>
      </c>
      <c r="M35" s="91" t="s">
        <v>52</v>
      </c>
      <c r="N35" s="91" t="s">
        <v>50</v>
      </c>
      <c r="O35" s="91" t="s">
        <v>51</v>
      </c>
      <c r="P35" s="91" t="s">
        <v>52</v>
      </c>
      <c r="Q35" s="91" t="s">
        <v>50</v>
      </c>
      <c r="R35" s="91" t="s">
        <v>51</v>
      </c>
      <c r="S35" s="91" t="s">
        <v>52</v>
      </c>
      <c r="T35" s="91" t="s">
        <v>27</v>
      </c>
    </row>
    <row r="36" spans="1:22" ht="24.6">
      <c r="A36" s="91" t="s">
        <v>53</v>
      </c>
      <c r="B36" s="91" t="str">
        <f t="shared" ref="B36:V36" si="2">IF(B13="○",VLOOKUP($A36,テキスト版文字列,2,0),"")</f>
        <v>運動じょう</v>
      </c>
      <c r="C36" s="91" t="str">
        <f t="shared" si="2"/>
        <v/>
      </c>
      <c r="D36" s="91" t="str">
        <f t="shared" si="2"/>
        <v>運動じょう</v>
      </c>
      <c r="E36" s="91" t="str">
        <f t="shared" si="2"/>
        <v/>
      </c>
      <c r="F36" s="91" t="str">
        <f t="shared" si="2"/>
        <v>運動じょう</v>
      </c>
      <c r="G36" s="91" t="str">
        <f t="shared" si="2"/>
        <v/>
      </c>
      <c r="H36" s="91" t="str">
        <f t="shared" si="2"/>
        <v/>
      </c>
      <c r="I36" s="91" t="str">
        <f t="shared" si="2"/>
        <v/>
      </c>
      <c r="J36" s="91" t="str">
        <f t="shared" si="2"/>
        <v/>
      </c>
      <c r="K36" s="91" t="str">
        <f t="shared" si="2"/>
        <v/>
      </c>
      <c r="L36" s="91" t="str">
        <f t="shared" si="2"/>
        <v>運動じょう</v>
      </c>
      <c r="M36" s="91" t="str">
        <f t="shared" si="2"/>
        <v/>
      </c>
      <c r="N36" s="91" t="str">
        <f t="shared" si="2"/>
        <v>運動じょう</v>
      </c>
      <c r="O36" s="91" t="str">
        <f t="shared" si="2"/>
        <v/>
      </c>
      <c r="P36" s="91" t="str">
        <f t="shared" si="2"/>
        <v>運動じょう</v>
      </c>
      <c r="Q36" s="91" t="str">
        <f t="shared" si="2"/>
        <v/>
      </c>
      <c r="R36" s="91" t="str">
        <f t="shared" si="2"/>
        <v>運動じょう</v>
      </c>
      <c r="S36" s="91" t="str">
        <f t="shared" si="2"/>
        <v/>
      </c>
      <c r="T36" s="91" t="str">
        <f t="shared" si="2"/>
        <v/>
      </c>
      <c r="U36" s="91" t="str">
        <f t="shared" si="2"/>
        <v/>
      </c>
      <c r="V36" s="91" t="str">
        <f t="shared" si="2"/>
        <v/>
      </c>
    </row>
    <row r="37" spans="1:22" ht="24.6">
      <c r="A37" s="91" t="s">
        <v>54</v>
      </c>
      <c r="B37" s="91" t="str">
        <f t="shared" ref="B37:V37" si="3">IF(B14="○",VLOOKUP($A37,テキスト版文字列,2,0),"")</f>
        <v/>
      </c>
      <c r="C37" s="91" t="str">
        <f t="shared" si="3"/>
        <v>体育館</v>
      </c>
      <c r="D37" s="91" t="str">
        <f t="shared" si="3"/>
        <v/>
      </c>
      <c r="E37" s="91" t="str">
        <f t="shared" si="3"/>
        <v>体育館</v>
      </c>
      <c r="F37" s="91" t="str">
        <f t="shared" si="3"/>
        <v/>
      </c>
      <c r="G37" s="91" t="str">
        <f t="shared" si="3"/>
        <v>体育館</v>
      </c>
      <c r="H37" s="91" t="str">
        <f t="shared" si="3"/>
        <v/>
      </c>
      <c r="I37" s="91" t="str">
        <f t="shared" si="3"/>
        <v/>
      </c>
      <c r="J37" s="91" t="str">
        <f t="shared" si="3"/>
        <v/>
      </c>
      <c r="K37" s="91" t="str">
        <f t="shared" si="3"/>
        <v/>
      </c>
      <c r="L37" s="91" t="str">
        <f t="shared" si="3"/>
        <v/>
      </c>
      <c r="M37" s="91" t="str">
        <f t="shared" si="3"/>
        <v>体育館</v>
      </c>
      <c r="N37" s="91" t="str">
        <f t="shared" si="3"/>
        <v>体育館</v>
      </c>
      <c r="O37" s="91" t="str">
        <f t="shared" si="3"/>
        <v/>
      </c>
      <c r="P37" s="91" t="str">
        <f t="shared" si="3"/>
        <v/>
      </c>
      <c r="Q37" s="91" t="str">
        <f t="shared" si="3"/>
        <v>体育館</v>
      </c>
      <c r="R37" s="91" t="str">
        <f t="shared" si="3"/>
        <v/>
      </c>
      <c r="S37" s="91" t="str">
        <f t="shared" si="3"/>
        <v>体育館</v>
      </c>
      <c r="T37" s="91" t="str">
        <f t="shared" si="3"/>
        <v/>
      </c>
      <c r="U37" s="91" t="str">
        <f t="shared" si="3"/>
        <v/>
      </c>
      <c r="V37" s="91" t="str">
        <f t="shared" si="3"/>
        <v/>
      </c>
    </row>
    <row r="38" spans="1:22" ht="24.6">
      <c r="A38" s="91" t="s">
        <v>55</v>
      </c>
      <c r="B38" s="91" t="str">
        <f t="shared" ref="B38:V38" si="4">IF(B15="○",VLOOKUP($A38,テキスト版文字列,2,0),"")</f>
        <v>プール</v>
      </c>
      <c r="C38" s="91" t="str">
        <f t="shared" si="4"/>
        <v/>
      </c>
      <c r="D38" s="91" t="str">
        <f t="shared" si="4"/>
        <v/>
      </c>
      <c r="E38" s="91" t="str">
        <f t="shared" si="4"/>
        <v/>
      </c>
      <c r="F38" s="91" t="str">
        <f t="shared" si="4"/>
        <v/>
      </c>
      <c r="G38" s="91" t="str">
        <f t="shared" si="4"/>
        <v/>
      </c>
      <c r="H38" s="91" t="str">
        <f t="shared" si="4"/>
        <v/>
      </c>
      <c r="I38" s="91" t="str">
        <f>IF(L15="○",VLOOKUP($A38,テキスト版文字列,2,0),"")</f>
        <v/>
      </c>
      <c r="J38" s="91" t="str">
        <f t="shared" si="4"/>
        <v/>
      </c>
      <c r="K38" s="91" t="str">
        <f t="shared" si="4"/>
        <v/>
      </c>
      <c r="L38" s="91" t="e">
        <f>IF(#REF!="○",VLOOKUP($A38,テキスト版文字列,2,0),"")</f>
        <v>#REF!</v>
      </c>
      <c r="M38" s="91" t="str">
        <f t="shared" si="4"/>
        <v/>
      </c>
      <c r="N38" s="91" t="str">
        <f t="shared" si="4"/>
        <v/>
      </c>
      <c r="O38" s="91" t="str">
        <f t="shared" si="4"/>
        <v>プール</v>
      </c>
      <c r="P38" s="91" t="str">
        <f t="shared" si="4"/>
        <v/>
      </c>
      <c r="Q38" s="91" t="str">
        <f t="shared" si="4"/>
        <v/>
      </c>
      <c r="R38" s="91" t="str">
        <f t="shared" si="4"/>
        <v/>
      </c>
      <c r="S38" s="91" t="str">
        <f t="shared" si="4"/>
        <v>プール</v>
      </c>
      <c r="T38" s="91" t="str">
        <f t="shared" si="4"/>
        <v/>
      </c>
      <c r="U38" s="91" t="str">
        <f t="shared" si="4"/>
        <v/>
      </c>
      <c r="V38" s="91" t="str">
        <f t="shared" si="4"/>
        <v/>
      </c>
    </row>
    <row r="39" spans="1:22" ht="24.6">
      <c r="A39" s="91" t="s">
        <v>56</v>
      </c>
      <c r="B39" s="91" t="str">
        <f t="shared" ref="B39:V39" si="5">IF(B16="○",VLOOKUP($A39,テキスト版文字列,2,0),"")</f>
        <v>多目的しつ</v>
      </c>
      <c r="C39" s="91" t="str">
        <f t="shared" si="5"/>
        <v/>
      </c>
      <c r="D39" s="91" t="str">
        <f t="shared" si="5"/>
        <v>多目的しつ</v>
      </c>
      <c r="E39" s="91" t="str">
        <f t="shared" si="5"/>
        <v/>
      </c>
      <c r="F39" s="91" t="str">
        <f t="shared" si="5"/>
        <v>多目的しつ</v>
      </c>
      <c r="G39" s="91" t="str">
        <f t="shared" si="5"/>
        <v/>
      </c>
      <c r="H39" s="91" t="str">
        <f t="shared" si="5"/>
        <v>多目的しつ</v>
      </c>
      <c r="I39" s="91" t="str">
        <f t="shared" si="5"/>
        <v/>
      </c>
      <c r="J39" s="91" t="str">
        <f t="shared" si="5"/>
        <v>多目的しつ</v>
      </c>
      <c r="K39" s="91" t="str">
        <f t="shared" si="5"/>
        <v/>
      </c>
      <c r="L39" s="91" t="str">
        <f t="shared" si="5"/>
        <v/>
      </c>
      <c r="M39" s="91" t="str">
        <f t="shared" si="5"/>
        <v/>
      </c>
      <c r="N39" s="91" t="str">
        <f t="shared" si="5"/>
        <v>多目的しつ</v>
      </c>
      <c r="O39" s="91" t="str">
        <f t="shared" si="5"/>
        <v/>
      </c>
      <c r="P39" s="91" t="str">
        <f t="shared" si="5"/>
        <v>多目的しつ</v>
      </c>
      <c r="Q39" s="91" t="str">
        <f t="shared" si="5"/>
        <v/>
      </c>
      <c r="R39" s="91" t="str">
        <f t="shared" si="5"/>
        <v>多目的しつ</v>
      </c>
      <c r="S39" s="91" t="str">
        <f t="shared" si="5"/>
        <v/>
      </c>
      <c r="T39" s="91" t="str">
        <f t="shared" si="5"/>
        <v/>
      </c>
      <c r="U39" s="91" t="str">
        <f t="shared" si="5"/>
        <v/>
      </c>
      <c r="V39" s="91" t="str">
        <f t="shared" si="5"/>
        <v/>
      </c>
    </row>
    <row r="40" spans="1:22" ht="24.6">
      <c r="A40" s="91" t="s">
        <v>57</v>
      </c>
      <c r="B40" s="91" t="str">
        <f t="shared" ref="B40:V40" si="6">IF(B17="○",VLOOKUP($A40,テキスト版文字列,2,0),"")</f>
        <v>卓球</v>
      </c>
      <c r="C40" s="91" t="str">
        <f t="shared" si="6"/>
        <v>卓球</v>
      </c>
      <c r="D40" s="91" t="str">
        <f t="shared" si="6"/>
        <v>卓球</v>
      </c>
      <c r="E40" s="91" t="str">
        <f t="shared" si="6"/>
        <v>卓球</v>
      </c>
      <c r="F40" s="91" t="str">
        <f t="shared" si="6"/>
        <v>卓球</v>
      </c>
      <c r="G40" s="91" t="str">
        <f t="shared" si="6"/>
        <v>卓球</v>
      </c>
      <c r="H40" s="91" t="str">
        <f t="shared" si="6"/>
        <v>卓球</v>
      </c>
      <c r="I40" s="91" t="str">
        <f t="shared" si="6"/>
        <v>卓球</v>
      </c>
      <c r="J40" s="91" t="str">
        <f t="shared" si="6"/>
        <v>卓球</v>
      </c>
      <c r="K40" s="91" t="str">
        <f t="shared" si="6"/>
        <v>卓球</v>
      </c>
      <c r="L40" s="91" t="str">
        <f t="shared" si="6"/>
        <v>卓球</v>
      </c>
      <c r="M40" s="91" t="str">
        <f t="shared" si="6"/>
        <v>卓球</v>
      </c>
      <c r="N40" s="91" t="str">
        <f t="shared" si="6"/>
        <v>卓球</v>
      </c>
      <c r="O40" s="91" t="str">
        <f t="shared" si="6"/>
        <v>卓球</v>
      </c>
      <c r="P40" s="91" t="str">
        <f t="shared" si="6"/>
        <v>卓球</v>
      </c>
      <c r="Q40" s="91" t="str">
        <f t="shared" si="6"/>
        <v>卓球</v>
      </c>
      <c r="R40" s="91" t="str">
        <f t="shared" si="6"/>
        <v>卓球</v>
      </c>
      <c r="S40" s="91" t="str">
        <f t="shared" si="6"/>
        <v>卓球</v>
      </c>
      <c r="T40" s="91" t="str">
        <f t="shared" si="6"/>
        <v/>
      </c>
      <c r="U40" s="91" t="str">
        <f t="shared" si="6"/>
        <v/>
      </c>
      <c r="V40" s="91" t="str">
        <f t="shared" si="6"/>
        <v/>
      </c>
    </row>
    <row r="41" spans="1:22" ht="24.6">
      <c r="A41" s="91" t="s">
        <v>58</v>
      </c>
      <c r="B41" s="91" t="str">
        <f t="shared" ref="B41:V41" si="7">IF(B18="○",VLOOKUP($A41,テキスト版文字列,2,0),"")</f>
        <v>サウンドテーブルテニス</v>
      </c>
      <c r="C41" s="91" t="str">
        <f t="shared" si="7"/>
        <v>サウンドテーブルテニス</v>
      </c>
      <c r="D41" s="91" t="str">
        <f t="shared" si="7"/>
        <v>サウンドテーブルテニス</v>
      </c>
      <c r="E41" s="91" t="str">
        <f t="shared" si="7"/>
        <v>サウンドテーブルテニス</v>
      </c>
      <c r="F41" s="91" t="str">
        <f t="shared" si="7"/>
        <v>サウンドテーブルテニス</v>
      </c>
      <c r="G41" s="91" t="str">
        <f t="shared" si="7"/>
        <v>サウンドテーブルテニス</v>
      </c>
      <c r="H41" s="91" t="str">
        <f t="shared" si="7"/>
        <v>サウンドテーブルテニス</v>
      </c>
      <c r="I41" s="91" t="str">
        <f t="shared" si="7"/>
        <v>サウンドテーブルテニス</v>
      </c>
      <c r="J41" s="91" t="str">
        <f t="shared" si="7"/>
        <v>サウンドテーブルテニス</v>
      </c>
      <c r="K41" s="91" t="str">
        <f t="shared" si="7"/>
        <v>サウンドテーブルテニス</v>
      </c>
      <c r="L41" s="91" t="str">
        <f t="shared" si="7"/>
        <v>サウンドテーブルテニス</v>
      </c>
      <c r="M41" s="91" t="str">
        <f t="shared" si="7"/>
        <v>サウンドテーブルテニス</v>
      </c>
      <c r="N41" s="91" t="str">
        <f t="shared" si="7"/>
        <v>サウンドテーブルテニス</v>
      </c>
      <c r="O41" s="91" t="str">
        <f t="shared" si="7"/>
        <v>サウンドテーブルテニス</v>
      </c>
      <c r="P41" s="91" t="str">
        <f t="shared" si="7"/>
        <v>サウンドテーブルテニス</v>
      </c>
      <c r="Q41" s="91" t="str">
        <f t="shared" si="7"/>
        <v>サウンドテーブルテニス</v>
      </c>
      <c r="R41" s="91" t="str">
        <f t="shared" si="7"/>
        <v>サウンドテーブルテニス</v>
      </c>
      <c r="S41" s="91" t="str">
        <f t="shared" si="7"/>
        <v>サウンドテーブルテニス</v>
      </c>
      <c r="T41" s="91" t="str">
        <f t="shared" si="7"/>
        <v/>
      </c>
      <c r="U41" s="91" t="str">
        <f t="shared" si="7"/>
        <v/>
      </c>
      <c r="V41" s="91" t="str">
        <f t="shared" si="7"/>
        <v/>
      </c>
    </row>
    <row r="42" spans="1:22" ht="24.6">
      <c r="A42" s="91" t="s">
        <v>59</v>
      </c>
      <c r="B42" s="91" t="str">
        <f t="shared" ref="B42:V42" si="8">IF(B19="○",VLOOKUP($A42,テキスト版文字列,2,0),"")</f>
        <v>洋きゅうじょう</v>
      </c>
      <c r="C42" s="91" t="str">
        <f t="shared" si="8"/>
        <v>洋きゅうじょう</v>
      </c>
      <c r="D42" s="91" t="str">
        <f t="shared" si="8"/>
        <v/>
      </c>
      <c r="E42" s="91" t="str">
        <f t="shared" si="8"/>
        <v>洋きゅうじょう</v>
      </c>
      <c r="F42" s="91" t="str">
        <f t="shared" si="8"/>
        <v>洋きゅうじょう</v>
      </c>
      <c r="G42" s="91" t="str">
        <f t="shared" si="8"/>
        <v>洋きゅうじょう</v>
      </c>
      <c r="H42" s="91" t="str">
        <f t="shared" si="8"/>
        <v>洋きゅうじょう</v>
      </c>
      <c r="I42" s="91" t="str">
        <f t="shared" si="8"/>
        <v>洋きゅうじょう</v>
      </c>
      <c r="J42" s="91" t="str">
        <f t="shared" si="8"/>
        <v>洋きゅうじょう</v>
      </c>
      <c r="K42" s="91" t="str">
        <f t="shared" si="8"/>
        <v/>
      </c>
      <c r="L42" s="91" t="str">
        <f t="shared" si="8"/>
        <v/>
      </c>
      <c r="M42" s="91" t="str">
        <f t="shared" si="8"/>
        <v>洋きゅうじょう</v>
      </c>
      <c r="N42" s="91" t="str">
        <f t="shared" si="8"/>
        <v/>
      </c>
      <c r="O42" s="91" t="str">
        <f t="shared" si="8"/>
        <v>洋きゅうじょう</v>
      </c>
      <c r="P42" s="91" t="str">
        <f t="shared" si="8"/>
        <v>洋きゅうじょう</v>
      </c>
      <c r="Q42" s="91" t="str">
        <f t="shared" si="8"/>
        <v>洋きゅうじょう</v>
      </c>
      <c r="R42" s="91" t="str">
        <f t="shared" si="8"/>
        <v>洋きゅうじょう</v>
      </c>
      <c r="S42" s="91" t="str">
        <f t="shared" si="8"/>
        <v>洋きゅうじょう</v>
      </c>
      <c r="T42" s="91" t="str">
        <f t="shared" si="8"/>
        <v/>
      </c>
      <c r="U42" s="91" t="str">
        <f t="shared" si="8"/>
        <v/>
      </c>
      <c r="V42" s="91" t="str">
        <f t="shared" si="8"/>
        <v/>
      </c>
    </row>
    <row r="43" spans="1:22" ht="24.6">
      <c r="A43" s="91" t="s">
        <v>60</v>
      </c>
      <c r="B43" s="91" t="str">
        <f t="shared" ref="B43:V43" si="9">IF(B20="○",VLOOKUP($A43,テキスト版文字列,2,0),"")</f>
        <v/>
      </c>
      <c r="C43" s="91" t="str">
        <f t="shared" si="9"/>
        <v/>
      </c>
      <c r="D43" s="91" t="str">
        <f t="shared" si="9"/>
        <v>テニス</v>
      </c>
      <c r="E43" s="91" t="e">
        <f>IF(#REF!="○",VLOOKUP($A43,テキスト版文字列,2,0),"")</f>
        <v>#REF!</v>
      </c>
      <c r="F43" s="91" t="str">
        <f t="shared" si="9"/>
        <v/>
      </c>
      <c r="G43" s="91" t="str">
        <f t="shared" si="9"/>
        <v>テニス</v>
      </c>
      <c r="H43" s="91" t="str">
        <f t="shared" si="9"/>
        <v/>
      </c>
      <c r="I43" s="91" t="str">
        <f t="shared" si="9"/>
        <v>テニス</v>
      </c>
      <c r="J43" s="91" t="str">
        <f t="shared" si="9"/>
        <v>テニス</v>
      </c>
      <c r="K43" s="91" t="str">
        <f t="shared" si="9"/>
        <v/>
      </c>
      <c r="L43" s="91" t="str">
        <f t="shared" si="9"/>
        <v>テニス</v>
      </c>
      <c r="M43" s="91" t="str">
        <f t="shared" si="9"/>
        <v>テニス</v>
      </c>
      <c r="N43" s="91" t="str">
        <f t="shared" si="9"/>
        <v/>
      </c>
      <c r="O43" s="91" t="str">
        <f t="shared" si="9"/>
        <v/>
      </c>
      <c r="P43" s="91" t="str">
        <f t="shared" si="9"/>
        <v>テニス</v>
      </c>
      <c r="Q43" s="91" t="str">
        <f t="shared" si="9"/>
        <v>テニス</v>
      </c>
      <c r="R43" s="91" t="str">
        <f t="shared" si="9"/>
        <v>テニス</v>
      </c>
      <c r="S43" s="91" t="str">
        <f t="shared" si="9"/>
        <v/>
      </c>
      <c r="T43" s="91" t="str">
        <f t="shared" si="9"/>
        <v/>
      </c>
      <c r="U43" s="91" t="str">
        <f t="shared" si="9"/>
        <v/>
      </c>
      <c r="V43" s="91" t="str">
        <f t="shared" si="9"/>
        <v/>
      </c>
    </row>
    <row r="44" spans="1:22" ht="24.6">
      <c r="A44" s="91" t="s">
        <v>61</v>
      </c>
      <c r="B44" s="91" t="str">
        <f t="shared" ref="B44:V44" si="10">IF(B21="○",VLOOKUP($A44,テキスト版文字列,2,0),"")</f>
        <v/>
      </c>
      <c r="C44" s="91" t="str">
        <f t="shared" si="10"/>
        <v>トレーニング</v>
      </c>
      <c r="D44" s="91" t="str">
        <f t="shared" si="10"/>
        <v>トレーニング</v>
      </c>
      <c r="E44" s="91" t="str">
        <f>IF(E20="○",VLOOKUP($A44,テキスト版文字列,2,0),"")</f>
        <v>トレーニング</v>
      </c>
      <c r="F44" s="91" t="str">
        <f t="shared" si="10"/>
        <v>トレーニング</v>
      </c>
      <c r="G44" s="91" t="str">
        <f t="shared" si="10"/>
        <v>トレーニング</v>
      </c>
      <c r="H44" s="91" t="str">
        <f t="shared" si="10"/>
        <v>トレーニング</v>
      </c>
      <c r="I44" s="91" t="str">
        <f t="shared" si="10"/>
        <v>トレーニング</v>
      </c>
      <c r="J44" s="91" t="str">
        <f t="shared" si="10"/>
        <v>トレーニング</v>
      </c>
      <c r="K44" s="91" t="str">
        <f t="shared" si="10"/>
        <v>トレーニング</v>
      </c>
      <c r="L44" s="91" t="str">
        <f t="shared" si="10"/>
        <v>トレーニング</v>
      </c>
      <c r="M44" s="91" t="str">
        <f t="shared" si="10"/>
        <v>トレーニング</v>
      </c>
      <c r="N44" s="91" t="str">
        <f t="shared" si="10"/>
        <v>トレーニング</v>
      </c>
      <c r="O44" s="91" t="str">
        <f t="shared" si="10"/>
        <v>トレーニング</v>
      </c>
      <c r="P44" s="91" t="str">
        <f t="shared" si="10"/>
        <v>トレーニング</v>
      </c>
      <c r="Q44" s="91" t="str">
        <f t="shared" si="10"/>
        <v>トレーニング</v>
      </c>
      <c r="R44" s="91" t="str">
        <f t="shared" si="10"/>
        <v>トレーニング</v>
      </c>
      <c r="S44" s="91" t="str">
        <f t="shared" si="10"/>
        <v>トレーニング</v>
      </c>
      <c r="T44" s="91" t="str">
        <f t="shared" si="10"/>
        <v/>
      </c>
      <c r="U44" s="91" t="str">
        <f t="shared" si="10"/>
        <v/>
      </c>
      <c r="V44" s="91" t="str">
        <f t="shared" si="10"/>
        <v/>
      </c>
    </row>
    <row r="45" spans="1:22" ht="24.6">
      <c r="A45" s="91"/>
      <c r="B45" s="91" t="str">
        <f>_xlfn.TEXTJOIN("。",TRUE,B34:B44)</f>
        <v>5月9日木曜び。午前 。運動じょう。プール。多目的しつ。卓球。サウンドテーブルテニス。洋きゅうじょう</v>
      </c>
      <c r="C45" s="91" t="str">
        <f>_xlfn.TEXTJOIN("。",TRUE,C34:C44)</f>
        <v>午後 。体育館。卓球。サウンドテーブルテニス。洋きゅうじょう。トレーニング</v>
      </c>
      <c r="D45" s="91" t="str">
        <f t="shared" ref="D45:T45" si="11">_xlfn.TEXTJOIN("。",TRUE,D34:D44)</f>
        <v>夜間 。運動じょう。多目的しつ。卓球。サウンドテーブルテニス。テニス。トレーニング</v>
      </c>
      <c r="E45" s="91" t="e">
        <f t="shared" si="11"/>
        <v>#REF!</v>
      </c>
      <c r="F45" s="91" t="str">
        <f t="shared" si="11"/>
        <v>午後 。運動じょう。多目的しつ。卓球。サウンドテーブルテニス。洋きゅうじょう。トレーニング</v>
      </c>
      <c r="G45" s="91" t="str">
        <f t="shared" si="11"/>
        <v>夜間 。体育館。卓球。サウンドテーブルテニス。洋きゅうじょう。テニス。トレーニング</v>
      </c>
      <c r="H45" s="91" t="str">
        <f t="shared" si="11"/>
        <v>5月11日土曜び。午前 。多目的しつ。卓球。サウンドテーブルテニス。洋きゅうじょう。トレーニング</v>
      </c>
      <c r="I45" s="91" t="str">
        <f t="shared" si="11"/>
        <v>午後 。卓球。サウンドテーブルテニス。洋きゅうじょう。テニス。トレーニング</v>
      </c>
      <c r="J45" s="91" t="str">
        <f t="shared" si="11"/>
        <v>夜間 。多目的しつ。卓球。サウンドテーブルテニス。洋きゅうじょう。テニス。トレーニング</v>
      </c>
      <c r="K45" s="91" t="str">
        <f t="shared" si="11"/>
        <v>5月12日日曜び。午前 。卓球。サウンドテーブルテニス。トレーニング</v>
      </c>
      <c r="L45" s="91" t="e">
        <f t="shared" si="11"/>
        <v>#REF!</v>
      </c>
      <c r="M45" s="91" t="str">
        <f t="shared" si="11"/>
        <v>夜間 。体育館。卓球。サウンドテーブルテニス。洋きゅうじょう。テニス。トレーニング</v>
      </c>
      <c r="N45" s="91" t="str">
        <f t="shared" si="11"/>
        <v>5月13日月曜び。午前 。運動じょう。体育館。多目的しつ。卓球。サウンドテーブルテニス。トレーニング</v>
      </c>
      <c r="O45" s="91" t="str">
        <f t="shared" si="11"/>
        <v>午後 。プール。卓球。サウンドテーブルテニス。洋きゅうじょう。トレーニング</v>
      </c>
      <c r="P45" s="91" t="str">
        <f t="shared" si="11"/>
        <v>夜間 。運動じょう。多目的しつ。卓球。サウンドテーブルテニス。洋きゅうじょう。テニス。トレーニング</v>
      </c>
      <c r="Q45" s="91" t="str">
        <f t="shared" si="11"/>
        <v>5月14日火曜び。午前 。体育館。卓球。サウンドテーブルテニス。洋きゅうじょう。テニス。トレーニング</v>
      </c>
      <c r="R45" s="91" t="str">
        <f t="shared" si="11"/>
        <v>午後 。運動じょう。多目的しつ。卓球。サウンドテーブルテニス。洋きゅうじょう。テニス。トレーニング</v>
      </c>
      <c r="S45" s="91" t="str">
        <f t="shared" si="11"/>
        <v>夜間 。体育館。プール。卓球。サウンドテーブルテニス。洋きゅうじょう。トレーニング</v>
      </c>
      <c r="T45" s="91" t="str">
        <f t="shared" si="11"/>
        <v>5月15日水曜び。休館日</v>
      </c>
    </row>
    <row r="46" spans="1:22" ht="24.6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1:22" ht="24.6">
      <c r="A47" s="91" t="str">
        <f>_xlfn.TEXTJOIN("。",TRUE,B45:D45)&amp;"。"</f>
        <v>5月9日木曜び。午前 。運動じょう。プール。多目的しつ。卓球。サウンドテーブルテニス。洋きゅうじょう。午後 。体育館。卓球。サウンドテーブルテニス。洋きゅうじょう。トレーニング。夜間 。運動じょう。多目的しつ。卓球。サウンドテーブルテニス。テニス。トレーニング。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1:22" ht="24.6">
      <c r="A48" s="91" t="e">
        <f>_xlfn.TEXTJOIN("。",TRUE,E45:G45)&amp;"。"</f>
        <v>#REF!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1:19" ht="24.6">
      <c r="A49" s="91" t="str">
        <f>_xlfn.TEXTJOIN("。",TRUE,H45:J45)&amp;"。"</f>
        <v>5月11日土曜び。午前 。多目的しつ。卓球。サウンドテーブルテニス。洋きゅうじょう。トレーニング。午後 。卓球。サウンドテーブルテニス。洋きゅうじょう。テニス。トレーニング。夜間 。多目的しつ。卓球。サウンドテーブルテニス。洋きゅうじょう。テニス。トレーニング。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1:19" ht="24.6">
      <c r="A50" s="91" t="e">
        <f>_xlfn.TEXTJOIN("。",TRUE,K45:M45)&amp;"。"</f>
        <v>#REF!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1:19" ht="24.6">
      <c r="A51" s="91" t="str">
        <f>_xlfn.TEXTJOIN("。",TRUE,N45:P45)&amp;"。"</f>
        <v>5月13日月曜び。午前 。運動じょう。体育館。多目的しつ。卓球。サウンドテーブルテニス。トレーニング。午後 。プール。卓球。サウンドテーブルテニス。洋きゅうじょう。トレーニング。夜間 。運動じょう。多目的しつ。卓球。サウンドテーブルテニス。洋きゅうじょう。テニス。トレーニング。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1:19" ht="24.6">
      <c r="A52" s="91" t="str">
        <f>_xlfn.TEXTJOIN("。",TRUE,Q45:S45)&amp;"。"</f>
        <v>5月14日火曜び。午前 。体育館。卓球。サウンドテーブルテニス。洋きゅうじょう。テニス。トレーニング。午後 。運動じょう。多目的しつ。卓球。サウンドテーブルテニス。洋きゅうじょう。テニス。トレーニング。夜間 。体育館。プール。卓球。サウンドテーブルテニス。洋きゅうじょう。トレーニング。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1:19" ht="24.6">
      <c r="A53" s="91" t="str">
        <f>_xlfn.TEXTJOIN("。",TRUE,T45:V45)&amp;"。"</f>
        <v>5月15日水曜び。休館日。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1:19" ht="24.6">
      <c r="A54" s="91" t="e">
        <f>A47&amp;CHAR(10)&amp;A48&amp;CHAR(10)&amp;A49&amp;CHAR(10)&amp;A50&amp;CHAR(10)&amp;A51&amp;CHAR(10)&amp;A52&amp;CHAR(10)&amp;A53</f>
        <v>#REF!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1:19" ht="24.6">
      <c r="A55" s="91" t="s">
        <v>62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</sheetData>
  <mergeCells count="2">
    <mergeCell ref="B4:B9"/>
    <mergeCell ref="T12:V21"/>
  </mergeCells>
  <phoneticPr fontId="2"/>
  <conditionalFormatting sqref="B13 E13:F13 I13 L13:M14 B14:E14 G14 J14:J15 J16:K16 F20:G20 I20:J20 K20:L21">
    <cfRule type="cellIs" dxfId="81" priority="10" operator="equal">
      <formula>"団体"</formula>
    </cfRule>
  </conditionalFormatting>
  <conditionalFormatting sqref="B13 E13:F13 I13 L13:M14 B14:E14 G14 J14:J15 J16:K16 F20:G20 K20:L21">
    <cfRule type="cellIs" dxfId="80" priority="9" operator="equal">
      <formula>"×"</formula>
    </cfRule>
  </conditionalFormatting>
  <conditionalFormatting sqref="B16:C16 B17:D18">
    <cfRule type="cellIs" dxfId="79" priority="18" operator="equal">
      <formula>"×"</formula>
    </cfRule>
    <cfRule type="cellIs" dxfId="78" priority="20" operator="equal">
      <formula>"団体"</formula>
    </cfRule>
  </conditionalFormatting>
  <conditionalFormatting sqref="B19:G19 B20:D20">
    <cfRule type="cellIs" dxfId="77" priority="8" operator="equal">
      <formula>"×"</formula>
    </cfRule>
  </conditionalFormatting>
  <conditionalFormatting sqref="B19:J19 B20:D20">
    <cfRule type="cellIs" dxfId="76" priority="7" operator="equal">
      <formula>"団体"</formula>
    </cfRule>
  </conditionalFormatting>
  <conditionalFormatting sqref="B12:T12">
    <cfRule type="cellIs" dxfId="75" priority="24" operator="equal">
      <formula>"×"</formula>
    </cfRule>
  </conditionalFormatting>
  <conditionalFormatting sqref="F17:G18 C21:G21">
    <cfRule type="cellIs" dxfId="74" priority="22" operator="equal">
      <formula>"×"</formula>
    </cfRule>
  </conditionalFormatting>
  <conditionalFormatting sqref="F17:J18 O20:P20 C21:G21 P21">
    <cfRule type="cellIs" dxfId="73" priority="21" operator="equal">
      <formula>"団体"</formula>
    </cfRule>
  </conditionalFormatting>
  <conditionalFormatting sqref="H17:J19 P21">
    <cfRule type="cellIs" dxfId="72" priority="23" operator="equal">
      <formula>"×"</formula>
    </cfRule>
  </conditionalFormatting>
  <conditionalFormatting sqref="I19:I20">
    <cfRule type="cellIs" dxfId="71" priority="17" operator="equal">
      <formula>"×"</formula>
    </cfRule>
  </conditionalFormatting>
  <conditionalFormatting sqref="J20">
    <cfRule type="cellIs" dxfId="70" priority="19" operator="equal">
      <formula>"×"</formula>
    </cfRule>
  </conditionalFormatting>
  <conditionalFormatting sqref="K15">
    <cfRule type="cellIs" dxfId="69" priority="1" operator="equal">
      <formula>"×"</formula>
    </cfRule>
    <cfRule type="cellIs" dxfId="68" priority="2" operator="equal">
      <formula>"団体"</formula>
    </cfRule>
  </conditionalFormatting>
  <conditionalFormatting sqref="L17:S18">
    <cfRule type="cellIs" dxfId="67" priority="3" operator="equal">
      <formula>"団体"</formula>
    </cfRule>
    <cfRule type="cellIs" dxfId="66" priority="4" operator="equal">
      <formula>"×"</formula>
    </cfRule>
  </conditionalFormatting>
  <conditionalFormatting sqref="M19:P19 O20:P20">
    <cfRule type="cellIs" dxfId="65" priority="13" operator="equal">
      <formula>"×"</formula>
    </cfRule>
  </conditionalFormatting>
  <conditionalFormatting sqref="M19:P19">
    <cfRule type="cellIs" dxfId="64" priority="16" operator="equal">
      <formula>"団体"</formula>
    </cfRule>
  </conditionalFormatting>
  <conditionalFormatting sqref="N13:N16">
    <cfRule type="cellIs" dxfId="63" priority="5" operator="equal">
      <formula>"×"</formula>
    </cfRule>
    <cfRule type="cellIs" dxfId="62" priority="6" operator="equal">
      <formula>"団体"</formula>
    </cfRule>
  </conditionalFormatting>
  <conditionalFormatting sqref="O13:Q13 R13:S14 P14:Q14 I15 F15:F16 H16 P16:S16 R19:S20 N21">
    <cfRule type="cellIs" dxfId="61" priority="11" operator="equal">
      <formula>"×"</formula>
    </cfRule>
  </conditionalFormatting>
  <conditionalFormatting sqref="O13:S13 P14:S14 I15 F15:F16 H16 P16:S16 R19:S20 N21">
    <cfRule type="cellIs" dxfId="60" priority="12" operator="equal">
      <formula>"団体"</formula>
    </cfRule>
  </conditionalFormatting>
  <conditionalFormatting sqref="Q20:Q21">
    <cfRule type="cellIs" dxfId="59" priority="14" operator="equal">
      <formula>"×"</formula>
    </cfRule>
    <cfRule type="cellIs" dxfId="58" priority="15" operator="equal">
      <formula>"団体"</formula>
    </cfRule>
  </conditionalFormatting>
  <pageMargins left="0.23622047244094491" right="0.23622047244094491" top="0.55118110236220474" bottom="0.55118110236220474" header="0.31496062992125984" footer="0.31496062992125984"/>
  <pageSetup paperSize="9" scale="50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3E201-6A60-4B6D-86C7-48405CD616CD}">
  <sheetPr>
    <tabColor theme="1"/>
    <pageSetUpPr fitToPage="1"/>
  </sheetPr>
  <dimension ref="A2:Z55"/>
  <sheetViews>
    <sheetView tabSelected="1" view="pageBreakPreview" topLeftCell="A9" zoomScale="55" zoomScaleNormal="55" zoomScaleSheetLayoutView="55" workbookViewId="0">
      <selection activeCell="L14" sqref="L14"/>
    </sheetView>
  </sheetViews>
  <sheetFormatPr defaultColWidth="8.09765625" defaultRowHeight="23.4"/>
  <cols>
    <col min="1" max="1" width="26.09765625" style="8" customWidth="1"/>
    <col min="2" max="22" width="11.19921875" style="8" customWidth="1"/>
    <col min="23" max="25" width="8.09765625" style="8"/>
    <col min="26" max="26" width="12.5" style="8" bestFit="1" customWidth="1"/>
    <col min="27" max="16384" width="8.09765625" style="8"/>
  </cols>
  <sheetData>
    <row r="2" spans="1:26" ht="40.049999999999997" customHeight="1">
      <c r="A2" s="7" t="s">
        <v>64</v>
      </c>
      <c r="B2" s="7" t="str">
        <f>TEXT(B11,"m月d日")&amp;"から"&amp;TEXT(T11,"m月d日")&amp;"の施設利用可能一覧"</f>
        <v>5月16日から5月22日の施設利用可能一覧</v>
      </c>
      <c r="J2" s="9"/>
      <c r="O2" s="10"/>
      <c r="P2" s="10"/>
      <c r="Q2" s="10"/>
      <c r="R2" s="10"/>
      <c r="S2" s="10"/>
      <c r="V2" s="11" t="s">
        <v>6</v>
      </c>
    </row>
    <row r="3" spans="1:26" ht="24" customHeight="1">
      <c r="A3" s="7"/>
      <c r="B3" s="7"/>
      <c r="C3" s="7"/>
      <c r="D3" s="7"/>
      <c r="E3" s="7"/>
      <c r="F3" s="7"/>
      <c r="G3" s="7"/>
      <c r="J3" s="9"/>
      <c r="S3" s="10"/>
      <c r="T3" s="10"/>
      <c r="U3" s="10"/>
      <c r="V3" s="11"/>
    </row>
    <row r="4" spans="1:26" s="6" customFormat="1" ht="45" customHeight="1">
      <c r="B4" s="12" t="s">
        <v>7</v>
      </c>
      <c r="C4" s="13" t="s">
        <v>8</v>
      </c>
      <c r="D4" s="14" t="s">
        <v>9</v>
      </c>
      <c r="E4" s="14"/>
      <c r="F4" s="14"/>
      <c r="G4" s="14"/>
      <c r="H4" s="15" t="s">
        <v>10</v>
      </c>
      <c r="I4" s="14" t="s">
        <v>11</v>
      </c>
      <c r="J4" s="14"/>
      <c r="K4" s="14"/>
      <c r="L4" s="14"/>
      <c r="M4" s="14"/>
      <c r="N4" s="16" t="s">
        <v>12</v>
      </c>
      <c r="O4" s="17" t="s">
        <v>13</v>
      </c>
      <c r="P4" s="17"/>
      <c r="Q4" s="17"/>
      <c r="R4" s="17"/>
      <c r="S4" s="17"/>
      <c r="T4" s="14"/>
      <c r="U4" s="14"/>
      <c r="V4" s="14"/>
    </row>
    <row r="5" spans="1:26" s="6" customFormat="1" ht="45" customHeight="1">
      <c r="B5" s="18"/>
      <c r="C5" s="19" t="s">
        <v>14</v>
      </c>
      <c r="D5" s="14" t="s">
        <v>15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6" s="6" customFormat="1" ht="45" customHeight="1">
      <c r="B6" s="18"/>
      <c r="C6" s="13" t="s">
        <v>16</v>
      </c>
      <c r="D6" s="14" t="s">
        <v>17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6" s="6" customFormat="1" ht="45" customHeight="1">
      <c r="B7" s="18"/>
      <c r="C7" s="19" t="s">
        <v>18</v>
      </c>
      <c r="D7" s="14" t="s">
        <v>19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6" s="6" customFormat="1" ht="45" customHeight="1">
      <c r="B8" s="18"/>
      <c r="C8" s="16" t="s">
        <v>20</v>
      </c>
      <c r="D8" s="17" t="s">
        <v>21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6" s="6" customFormat="1" ht="45" customHeight="1">
      <c r="B9" s="18"/>
      <c r="C9" s="20" t="s">
        <v>22</v>
      </c>
      <c r="D9" s="14" t="s">
        <v>23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6" s="6" customFormat="1" ht="40.049999999999997" customHeight="1" thickBot="1">
      <c r="A10" s="8"/>
      <c r="B10" s="8"/>
      <c r="C10" s="21"/>
      <c r="D10" s="21"/>
      <c r="E10" s="22"/>
      <c r="F10" s="22"/>
      <c r="G10" s="22"/>
      <c r="H10" s="22"/>
      <c r="I10" s="22"/>
      <c r="J10" s="8"/>
      <c r="K10" s="8"/>
      <c r="L10" s="8"/>
      <c r="M10" s="8"/>
      <c r="N10" s="8"/>
      <c r="O10" s="10"/>
      <c r="P10" s="10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0.049999999999997" customHeight="1" thickBot="1">
      <c r="B11" s="23">
        <f>'1-②'!T11+1</f>
        <v>45428</v>
      </c>
      <c r="C11" s="24"/>
      <c r="D11" s="25"/>
      <c r="E11" s="24">
        <f>B11+1</f>
        <v>45429</v>
      </c>
      <c r="F11" s="24"/>
      <c r="G11" s="24"/>
      <c r="H11" s="23">
        <f>E11+1</f>
        <v>45430</v>
      </c>
      <c r="I11" s="24"/>
      <c r="J11" s="25"/>
      <c r="K11" s="23">
        <f>H11+1</f>
        <v>45431</v>
      </c>
      <c r="L11" s="24"/>
      <c r="M11" s="25"/>
      <c r="N11" s="24">
        <f>K11+1</f>
        <v>45432</v>
      </c>
      <c r="O11" s="24"/>
      <c r="P11" s="25"/>
      <c r="Q11" s="24">
        <f>N11+1</f>
        <v>45433</v>
      </c>
      <c r="R11" s="24"/>
      <c r="S11" s="24"/>
      <c r="T11" s="23">
        <f>Q11+1</f>
        <v>45434</v>
      </c>
      <c r="U11" s="25"/>
      <c r="V11" s="25"/>
    </row>
    <row r="12" spans="1:26" ht="40.049999999999997" customHeight="1" thickBot="1">
      <c r="B12" s="26" t="s">
        <v>24</v>
      </c>
      <c r="C12" s="27" t="s">
        <v>25</v>
      </c>
      <c r="D12" s="28" t="s">
        <v>26</v>
      </c>
      <c r="E12" s="29" t="s">
        <v>24</v>
      </c>
      <c r="F12" s="27" t="s">
        <v>25</v>
      </c>
      <c r="G12" s="92" t="s">
        <v>26</v>
      </c>
      <c r="H12" s="26" t="s">
        <v>24</v>
      </c>
      <c r="I12" s="27" t="s">
        <v>25</v>
      </c>
      <c r="J12" s="28" t="s">
        <v>26</v>
      </c>
      <c r="K12" s="30" t="s">
        <v>24</v>
      </c>
      <c r="L12" s="31" t="s">
        <v>25</v>
      </c>
      <c r="M12" s="94" t="s">
        <v>26</v>
      </c>
      <c r="N12" s="29" t="s">
        <v>24</v>
      </c>
      <c r="O12" s="27" t="s">
        <v>25</v>
      </c>
      <c r="P12" s="92" t="s">
        <v>26</v>
      </c>
      <c r="Q12" s="26" t="s">
        <v>24</v>
      </c>
      <c r="R12" s="27" t="s">
        <v>25</v>
      </c>
      <c r="S12" s="92" t="s">
        <v>26</v>
      </c>
      <c r="T12" s="33" t="s">
        <v>27</v>
      </c>
      <c r="U12" s="33"/>
      <c r="V12" s="34"/>
      <c r="W12" s="35" t="s">
        <v>8</v>
      </c>
      <c r="X12" s="6" t="s">
        <v>10</v>
      </c>
      <c r="Y12" s="36" t="s">
        <v>28</v>
      </c>
      <c r="Z12" s="6" t="s">
        <v>29</v>
      </c>
    </row>
    <row r="13" spans="1:26" ht="60" customHeight="1">
      <c r="A13" s="37" t="s">
        <v>30</v>
      </c>
      <c r="B13" s="63" t="s">
        <v>31</v>
      </c>
      <c r="C13" s="64" t="s">
        <v>10</v>
      </c>
      <c r="D13" s="40" t="s">
        <v>31</v>
      </c>
      <c r="E13" s="38" t="s">
        <v>10</v>
      </c>
      <c r="F13" s="41" t="s">
        <v>31</v>
      </c>
      <c r="G13" s="132" t="s">
        <v>10</v>
      </c>
      <c r="H13" s="19" t="s">
        <v>18</v>
      </c>
      <c r="I13" s="133" t="s">
        <v>10</v>
      </c>
      <c r="J13" s="45" t="s">
        <v>31</v>
      </c>
      <c r="K13" s="19" t="s">
        <v>18</v>
      </c>
      <c r="L13" s="54" t="s">
        <v>31</v>
      </c>
      <c r="M13" s="40" t="s">
        <v>10</v>
      </c>
      <c r="N13" s="47" t="s">
        <v>31</v>
      </c>
      <c r="O13" s="19" t="s">
        <v>18</v>
      </c>
      <c r="P13" s="49" t="s">
        <v>31</v>
      </c>
      <c r="Q13" s="134" t="s">
        <v>10</v>
      </c>
      <c r="R13" s="54" t="s">
        <v>31</v>
      </c>
      <c r="S13" s="40" t="s">
        <v>10</v>
      </c>
      <c r="T13" s="50"/>
      <c r="U13" s="50"/>
      <c r="V13" s="51"/>
      <c r="W13" s="52">
        <v>8</v>
      </c>
      <c r="X13" s="52">
        <v>7</v>
      </c>
      <c r="Y13" s="52">
        <v>3</v>
      </c>
      <c r="Z13" s="52">
        <f>SUM(W13:Y13)</f>
        <v>18</v>
      </c>
    </row>
    <row r="14" spans="1:26" ht="60" customHeight="1">
      <c r="A14" s="53" t="s">
        <v>38</v>
      </c>
      <c r="B14" s="38" t="s">
        <v>10</v>
      </c>
      <c r="C14" s="54" t="s">
        <v>31</v>
      </c>
      <c r="D14" s="40" t="s">
        <v>10</v>
      </c>
      <c r="E14" s="47" t="s">
        <v>31</v>
      </c>
      <c r="F14" s="19" t="s">
        <v>18</v>
      </c>
      <c r="G14" s="19" t="s">
        <v>18</v>
      </c>
      <c r="H14" s="135" t="s">
        <v>32</v>
      </c>
      <c r="I14" s="54" t="s">
        <v>32</v>
      </c>
      <c r="J14" s="136" t="s">
        <v>32</v>
      </c>
      <c r="K14" s="135" t="s">
        <v>32</v>
      </c>
      <c r="L14" s="54" t="s">
        <v>32</v>
      </c>
      <c r="M14" s="46" t="s">
        <v>31</v>
      </c>
      <c r="N14" s="38" t="s">
        <v>10</v>
      </c>
      <c r="O14" s="46" t="s">
        <v>31</v>
      </c>
      <c r="P14" s="40" t="s">
        <v>10</v>
      </c>
      <c r="Q14" s="38" t="s">
        <v>31</v>
      </c>
      <c r="R14" s="54" t="s">
        <v>42</v>
      </c>
      <c r="S14" s="46" t="s">
        <v>31</v>
      </c>
      <c r="T14" s="50"/>
      <c r="U14" s="50"/>
      <c r="V14" s="51"/>
      <c r="W14" s="52">
        <v>6</v>
      </c>
      <c r="X14" s="52">
        <v>4</v>
      </c>
      <c r="Y14" s="52">
        <v>8</v>
      </c>
      <c r="Z14" s="52">
        <f t="shared" ref="Z14:Z21" si="0">SUM(W14:Y14)</f>
        <v>18</v>
      </c>
    </row>
    <row r="15" spans="1:26" ht="60" customHeight="1">
      <c r="A15" s="53" t="s">
        <v>41</v>
      </c>
      <c r="B15" s="58" t="s">
        <v>31</v>
      </c>
      <c r="C15" s="59" t="s">
        <v>12</v>
      </c>
      <c r="D15" s="19" t="s">
        <v>18</v>
      </c>
      <c r="E15" s="58" t="s">
        <v>12</v>
      </c>
      <c r="F15" s="59" t="s">
        <v>31</v>
      </c>
      <c r="G15" s="61" t="s">
        <v>12</v>
      </c>
      <c r="H15" s="63" t="s">
        <v>12</v>
      </c>
      <c r="I15" s="19" t="s">
        <v>18</v>
      </c>
      <c r="J15" s="57" t="s">
        <v>12</v>
      </c>
      <c r="K15" s="135" t="s">
        <v>31</v>
      </c>
      <c r="L15" s="19" t="s">
        <v>18</v>
      </c>
      <c r="M15" s="57" t="s">
        <v>12</v>
      </c>
      <c r="N15" s="58" t="s">
        <v>37</v>
      </c>
      <c r="O15" s="61" t="s">
        <v>31</v>
      </c>
      <c r="P15" s="62" t="s">
        <v>12</v>
      </c>
      <c r="Q15" s="63" t="s">
        <v>12</v>
      </c>
      <c r="R15" s="54" t="s">
        <v>12</v>
      </c>
      <c r="S15" s="19" t="s">
        <v>18</v>
      </c>
      <c r="T15" s="50"/>
      <c r="U15" s="50"/>
      <c r="V15" s="51"/>
      <c r="W15" s="8">
        <v>14</v>
      </c>
      <c r="X15" s="8">
        <v>9</v>
      </c>
      <c r="Y15" s="8">
        <v>4</v>
      </c>
      <c r="Z15" s="8">
        <f t="shared" si="0"/>
        <v>27</v>
      </c>
    </row>
    <row r="16" spans="1:26" ht="60" customHeight="1">
      <c r="A16" s="53" t="s">
        <v>43</v>
      </c>
      <c r="B16" s="135" t="s">
        <v>31</v>
      </c>
      <c r="C16" s="64" t="s">
        <v>10</v>
      </c>
      <c r="D16" s="57" t="s">
        <v>31</v>
      </c>
      <c r="E16" s="59" t="s">
        <v>20</v>
      </c>
      <c r="F16" s="19" t="s">
        <v>18</v>
      </c>
      <c r="G16" s="132" t="s">
        <v>10</v>
      </c>
      <c r="H16" s="47" t="s">
        <v>31</v>
      </c>
      <c r="I16" s="54" t="s">
        <v>42</v>
      </c>
      <c r="J16" s="59" t="s">
        <v>20</v>
      </c>
      <c r="K16" s="59" t="s">
        <v>20</v>
      </c>
      <c r="L16" s="19" t="s">
        <v>18</v>
      </c>
      <c r="M16" s="68" t="s">
        <v>10</v>
      </c>
      <c r="N16" s="46" t="s">
        <v>31</v>
      </c>
      <c r="O16" s="54" t="s">
        <v>10</v>
      </c>
      <c r="P16" s="40" t="s">
        <v>31</v>
      </c>
      <c r="Q16" s="58" t="s">
        <v>10</v>
      </c>
      <c r="R16" s="61" t="s">
        <v>31</v>
      </c>
      <c r="S16" s="46" t="s">
        <v>10</v>
      </c>
      <c r="T16" s="50"/>
      <c r="U16" s="50"/>
      <c r="V16" s="51"/>
      <c r="W16" s="52">
        <v>6</v>
      </c>
      <c r="X16" s="52">
        <v>6</v>
      </c>
      <c r="Y16" s="52">
        <v>6</v>
      </c>
      <c r="Z16" s="52">
        <f t="shared" si="0"/>
        <v>18</v>
      </c>
    </row>
    <row r="17" spans="1:26" ht="60" customHeight="1">
      <c r="A17" s="53" t="s">
        <v>44</v>
      </c>
      <c r="B17" s="38" t="s">
        <v>31</v>
      </c>
      <c r="C17" s="54" t="s">
        <v>31</v>
      </c>
      <c r="D17" s="40" t="s">
        <v>31</v>
      </c>
      <c r="E17" s="58" t="s">
        <v>31</v>
      </c>
      <c r="F17" s="54" t="s">
        <v>31</v>
      </c>
      <c r="G17" s="46" t="s">
        <v>31</v>
      </c>
      <c r="H17" s="47" t="s">
        <v>31</v>
      </c>
      <c r="I17" s="67" t="s">
        <v>31</v>
      </c>
      <c r="J17" s="68" t="s">
        <v>31</v>
      </c>
      <c r="K17" s="58" t="s">
        <v>31</v>
      </c>
      <c r="L17" s="67" t="s">
        <v>31</v>
      </c>
      <c r="M17" s="57" t="s">
        <v>31</v>
      </c>
      <c r="N17" s="38" t="s">
        <v>31</v>
      </c>
      <c r="O17" s="61" t="s">
        <v>37</v>
      </c>
      <c r="P17" s="40" t="s">
        <v>31</v>
      </c>
      <c r="Q17" s="38" t="s">
        <v>31</v>
      </c>
      <c r="R17" s="46" t="s">
        <v>31</v>
      </c>
      <c r="S17" s="46" t="s">
        <v>31</v>
      </c>
      <c r="T17" s="50"/>
      <c r="U17" s="50"/>
      <c r="V17" s="51"/>
      <c r="W17" s="8">
        <v>17</v>
      </c>
      <c r="X17" s="69">
        <f>COUNTIF($B17:$S17,X$12)</f>
        <v>0</v>
      </c>
      <c r="Y17" s="8">
        <v>1</v>
      </c>
      <c r="Z17" s="8">
        <f t="shared" si="0"/>
        <v>18</v>
      </c>
    </row>
    <row r="18" spans="1:26" ht="60" customHeight="1">
      <c r="A18" s="53" t="s">
        <v>45</v>
      </c>
      <c r="B18" s="38" t="s">
        <v>31</v>
      </c>
      <c r="C18" s="64" t="s">
        <v>31</v>
      </c>
      <c r="D18" s="40" t="s">
        <v>31</v>
      </c>
      <c r="E18" s="58" t="s">
        <v>31</v>
      </c>
      <c r="F18" s="64" t="s">
        <v>31</v>
      </c>
      <c r="G18" s="46" t="s">
        <v>31</v>
      </c>
      <c r="H18" s="47" t="s">
        <v>31</v>
      </c>
      <c r="I18" s="64" t="s">
        <v>31</v>
      </c>
      <c r="J18" s="68" t="s">
        <v>31</v>
      </c>
      <c r="K18" s="58" t="s">
        <v>31</v>
      </c>
      <c r="L18" s="67" t="s">
        <v>31</v>
      </c>
      <c r="M18" s="137" t="s">
        <v>31</v>
      </c>
      <c r="N18" s="38" t="s">
        <v>31</v>
      </c>
      <c r="O18" s="46" t="s">
        <v>32</v>
      </c>
      <c r="P18" s="40" t="s">
        <v>31</v>
      </c>
      <c r="Q18" s="38" t="s">
        <v>31</v>
      </c>
      <c r="R18" s="46" t="s">
        <v>31</v>
      </c>
      <c r="S18" s="46" t="s">
        <v>31</v>
      </c>
      <c r="T18" s="50"/>
      <c r="U18" s="50"/>
      <c r="V18" s="51"/>
      <c r="W18" s="8">
        <v>17</v>
      </c>
      <c r="X18" s="69">
        <f>COUNTIF($B18:$S18,X$12)</f>
        <v>0</v>
      </c>
      <c r="Y18" s="8">
        <v>1</v>
      </c>
      <c r="Z18" s="8">
        <f t="shared" si="0"/>
        <v>18</v>
      </c>
    </row>
    <row r="19" spans="1:26" ht="60" customHeight="1">
      <c r="A19" s="53" t="s">
        <v>46</v>
      </c>
      <c r="B19" s="38" t="s">
        <v>31</v>
      </c>
      <c r="C19" s="64" t="s">
        <v>31</v>
      </c>
      <c r="D19" s="40" t="s">
        <v>31</v>
      </c>
      <c r="E19" s="58" t="s">
        <v>10</v>
      </c>
      <c r="F19" s="46" t="s">
        <v>31</v>
      </c>
      <c r="G19" s="61" t="s">
        <v>31</v>
      </c>
      <c r="H19" s="38" t="s">
        <v>31</v>
      </c>
      <c r="I19" s="54" t="s">
        <v>31</v>
      </c>
      <c r="J19" s="57" t="s">
        <v>31</v>
      </c>
      <c r="K19" s="59" t="s">
        <v>31</v>
      </c>
      <c r="L19" s="54" t="s">
        <v>10</v>
      </c>
      <c r="M19" s="137" t="s">
        <v>31</v>
      </c>
      <c r="N19" s="38" t="s">
        <v>31</v>
      </c>
      <c r="O19" s="46" t="s">
        <v>31</v>
      </c>
      <c r="P19" s="40" t="s">
        <v>31</v>
      </c>
      <c r="Q19" s="58" t="s">
        <v>31</v>
      </c>
      <c r="R19" s="46" t="s">
        <v>10</v>
      </c>
      <c r="S19" s="46" t="s">
        <v>31</v>
      </c>
      <c r="T19" s="50"/>
      <c r="U19" s="50"/>
      <c r="V19" s="51"/>
      <c r="W19" s="8">
        <v>15</v>
      </c>
      <c r="X19" s="8">
        <v>3</v>
      </c>
      <c r="Y19" s="8">
        <v>0</v>
      </c>
      <c r="Z19" s="8">
        <f t="shared" si="0"/>
        <v>18</v>
      </c>
    </row>
    <row r="20" spans="1:26" ht="60" customHeight="1">
      <c r="A20" s="53" t="s">
        <v>47</v>
      </c>
      <c r="B20" s="38" t="s">
        <v>10</v>
      </c>
      <c r="C20" s="64" t="s">
        <v>42</v>
      </c>
      <c r="D20" s="40" t="s">
        <v>31</v>
      </c>
      <c r="E20" s="47" t="s">
        <v>31</v>
      </c>
      <c r="F20" s="54" t="s">
        <v>10</v>
      </c>
      <c r="G20" s="73" t="s">
        <v>31</v>
      </c>
      <c r="H20" s="19" t="s">
        <v>18</v>
      </c>
      <c r="I20" s="64" t="s">
        <v>31</v>
      </c>
      <c r="J20" s="57" t="s">
        <v>10</v>
      </c>
      <c r="K20" s="19" t="s">
        <v>18</v>
      </c>
      <c r="L20" s="19" t="s">
        <v>18</v>
      </c>
      <c r="M20" s="59" t="s">
        <v>31</v>
      </c>
      <c r="N20" s="47" t="s">
        <v>31</v>
      </c>
      <c r="O20" s="46" t="s">
        <v>10</v>
      </c>
      <c r="P20" s="59" t="s">
        <v>20</v>
      </c>
      <c r="Q20" s="47" t="s">
        <v>31</v>
      </c>
      <c r="R20" s="46" t="s">
        <v>31</v>
      </c>
      <c r="S20" s="46" t="s">
        <v>10</v>
      </c>
      <c r="T20" s="50"/>
      <c r="U20" s="50"/>
      <c r="V20" s="51"/>
      <c r="W20" s="8">
        <v>8</v>
      </c>
      <c r="X20" s="8">
        <v>5</v>
      </c>
      <c r="Y20" s="8">
        <v>5</v>
      </c>
      <c r="Z20" s="8">
        <f t="shared" si="0"/>
        <v>18</v>
      </c>
    </row>
    <row r="21" spans="1:26" ht="60" customHeight="1" thickBot="1">
      <c r="A21" s="74" t="s">
        <v>48</v>
      </c>
      <c r="B21" s="75" t="s">
        <v>31</v>
      </c>
      <c r="C21" s="76" t="s">
        <v>31</v>
      </c>
      <c r="D21" s="59" t="s">
        <v>20</v>
      </c>
      <c r="E21" s="78" t="s">
        <v>31</v>
      </c>
      <c r="F21" s="79" t="s">
        <v>31</v>
      </c>
      <c r="G21" s="79" t="s">
        <v>31</v>
      </c>
      <c r="H21" s="85" t="s">
        <v>31</v>
      </c>
      <c r="I21" s="81" t="s">
        <v>31</v>
      </c>
      <c r="J21" s="77" t="s">
        <v>31</v>
      </c>
      <c r="K21" s="82" t="s">
        <v>31</v>
      </c>
      <c r="L21" s="83" t="s">
        <v>31</v>
      </c>
      <c r="M21" s="130" t="s">
        <v>31</v>
      </c>
      <c r="N21" s="78" t="s">
        <v>31</v>
      </c>
      <c r="O21" s="81" t="s">
        <v>31</v>
      </c>
      <c r="P21" s="77" t="s">
        <v>31</v>
      </c>
      <c r="Q21" s="59" t="s">
        <v>20</v>
      </c>
      <c r="R21" s="81" t="s">
        <v>31</v>
      </c>
      <c r="S21" s="84" t="s">
        <v>31</v>
      </c>
      <c r="T21" s="86"/>
      <c r="U21" s="86"/>
      <c r="V21" s="87"/>
      <c r="W21" s="8">
        <v>16</v>
      </c>
      <c r="X21" s="8">
        <f>COUNTIF($B21:$S21,X$12)</f>
        <v>0</v>
      </c>
      <c r="Y21" s="8">
        <v>2</v>
      </c>
      <c r="Z21" s="8">
        <f t="shared" si="0"/>
        <v>18</v>
      </c>
    </row>
    <row r="22" spans="1:26" ht="23.4" customHeight="1"/>
    <row r="23" spans="1:26" s="6" customFormat="1" ht="23.4" customHeight="1"/>
    <row r="24" spans="1:26">
      <c r="A24" s="6"/>
    </row>
    <row r="25" spans="1:26">
      <c r="A25" s="6"/>
    </row>
    <row r="26" spans="1:26">
      <c r="A26" s="6"/>
    </row>
    <row r="27" spans="1:26">
      <c r="A27" s="6"/>
    </row>
    <row r="28" spans="1:26">
      <c r="A28" s="6"/>
    </row>
    <row r="29" spans="1:26">
      <c r="A29" s="6"/>
    </row>
    <row r="30" spans="1:26">
      <c r="A30" s="6"/>
    </row>
    <row r="34" spans="1:26" ht="24.6">
      <c r="A34" s="91" t="s">
        <v>49</v>
      </c>
      <c r="B34" s="91" t="str">
        <f>TEXT(B11,"m")&amp;"月"&amp;TEXT(B11,"d")&amp;"日"&amp;TEXT(B11,"aaa")&amp;"曜び"</f>
        <v>5月16日木曜び</v>
      </c>
      <c r="C34" s="91"/>
      <c r="D34" s="91"/>
      <c r="E34" s="91" t="str">
        <f>TEXT(E11,"m")&amp;"月"&amp;TEXT(E11,"d")&amp;"日"&amp;TEXT(E11,"aaa")&amp;"曜び"</f>
        <v>5月17日金曜び</v>
      </c>
      <c r="F34" s="91"/>
      <c r="G34" s="91"/>
      <c r="H34" s="91" t="str">
        <f>TEXT(H11,"m")&amp;"月"&amp;TEXT(H11,"d")&amp;"日"&amp;TEXT(H11,"aaa")&amp;"曜び"</f>
        <v>5月18日土曜び</v>
      </c>
      <c r="I34" s="91"/>
      <c r="J34" s="91"/>
      <c r="K34" s="91" t="str">
        <f>TEXT(K11,"m")&amp;"月"&amp;TEXT(K11,"d")&amp;"日"&amp;TEXT(K11,"aaa")&amp;"曜び"</f>
        <v>5月19日日曜び</v>
      </c>
      <c r="L34" s="91"/>
      <c r="M34" s="91"/>
      <c r="N34" s="91" t="str">
        <f>TEXT(N11,"m")&amp;"月"&amp;TEXT(N11,"d")&amp;"日"&amp;TEXT(N11,"aaa")&amp;"曜び"</f>
        <v>5月20日月曜び</v>
      </c>
      <c r="O34" s="91"/>
      <c r="P34" s="91"/>
      <c r="Q34" s="91" t="str">
        <f>TEXT(Q11,"m")&amp;"月"&amp;TEXT(Q11,"d")&amp;"日"&amp;TEXT(Q11,"aaa")&amp;"曜び"</f>
        <v>5月21日火曜び</v>
      </c>
      <c r="R34" s="91"/>
      <c r="S34" s="91"/>
      <c r="T34" s="91" t="str">
        <f>TEXT(T11,"m")&amp;"月"&amp;TEXT(T11,"d")&amp;"日"&amp;TEXT(T11,"aaa")&amp;"曜び"</f>
        <v>5月22日水曜び</v>
      </c>
      <c r="U34" s="6"/>
      <c r="V34" s="6"/>
      <c r="W34" s="6"/>
      <c r="X34" s="6"/>
      <c r="Y34" s="6"/>
      <c r="Z34" s="6"/>
    </row>
    <row r="35" spans="1:26" ht="24.6">
      <c r="A35" s="91"/>
      <c r="B35" s="91" t="s">
        <v>50</v>
      </c>
      <c r="C35" s="91" t="s">
        <v>51</v>
      </c>
      <c r="D35" s="91" t="s">
        <v>52</v>
      </c>
      <c r="E35" s="91" t="s">
        <v>50</v>
      </c>
      <c r="F35" s="91" t="s">
        <v>51</v>
      </c>
      <c r="G35" s="91" t="s">
        <v>52</v>
      </c>
      <c r="H35" s="91" t="s">
        <v>50</v>
      </c>
      <c r="I35" s="91" t="s">
        <v>51</v>
      </c>
      <c r="J35" s="91" t="s">
        <v>52</v>
      </c>
      <c r="K35" s="91" t="s">
        <v>50</v>
      </c>
      <c r="L35" s="91" t="s">
        <v>51</v>
      </c>
      <c r="M35" s="91" t="s">
        <v>52</v>
      </c>
      <c r="N35" s="91" t="s">
        <v>50</v>
      </c>
      <c r="O35" s="91" t="s">
        <v>51</v>
      </c>
      <c r="P35" s="91" t="s">
        <v>52</v>
      </c>
      <c r="Q35" s="91" t="s">
        <v>50</v>
      </c>
      <c r="R35" s="91" t="s">
        <v>51</v>
      </c>
      <c r="S35" s="91" t="s">
        <v>52</v>
      </c>
      <c r="T35" s="91" t="s">
        <v>27</v>
      </c>
      <c r="U35" s="6"/>
      <c r="V35" s="6"/>
      <c r="W35" s="6"/>
      <c r="X35" s="6"/>
      <c r="Y35" s="6"/>
      <c r="Z35" s="6"/>
    </row>
    <row r="36" spans="1:26" ht="24.6">
      <c r="A36" s="91" t="s">
        <v>53</v>
      </c>
      <c r="B36" s="91" t="str">
        <f t="shared" ref="B36:S36" si="1">IF(B13="○",VLOOKUP($A36,テキスト版文字列,2,0),"")</f>
        <v>運動じょう</v>
      </c>
      <c r="C36" s="91" t="str">
        <f t="shared" si="1"/>
        <v/>
      </c>
      <c r="D36" s="91" t="str">
        <f t="shared" si="1"/>
        <v>運動じょう</v>
      </c>
      <c r="E36" s="91" t="str">
        <f t="shared" si="1"/>
        <v/>
      </c>
      <c r="F36" s="91" t="str">
        <f t="shared" si="1"/>
        <v>運動じょう</v>
      </c>
      <c r="G36" s="91" t="str">
        <f t="shared" si="1"/>
        <v/>
      </c>
      <c r="H36" s="91" t="e">
        <f>IF(#REF!="○",VLOOKUP($A36,テキスト版文字列,2,0),"")</f>
        <v>#REF!</v>
      </c>
      <c r="I36" s="91" t="str">
        <f>IF(H13="○",VLOOKUP($A36,テキスト版文字列,2,0),"")</f>
        <v/>
      </c>
      <c r="J36" s="91" t="str">
        <f t="shared" si="1"/>
        <v>運動じょう</v>
      </c>
      <c r="K36" s="91" t="str">
        <f t="shared" si="1"/>
        <v/>
      </c>
      <c r="L36" s="91" t="str">
        <f t="shared" si="1"/>
        <v>運動じょう</v>
      </c>
      <c r="M36" s="91" t="str">
        <f t="shared" si="1"/>
        <v/>
      </c>
      <c r="N36" s="91" t="str">
        <f t="shared" si="1"/>
        <v>運動じょう</v>
      </c>
      <c r="O36" s="91" t="str">
        <f t="shared" si="1"/>
        <v/>
      </c>
      <c r="P36" s="91" t="str">
        <f t="shared" si="1"/>
        <v>運動じょう</v>
      </c>
      <c r="Q36" s="91" t="str">
        <f t="shared" si="1"/>
        <v/>
      </c>
      <c r="R36" s="91" t="str">
        <f t="shared" si="1"/>
        <v>運動じょう</v>
      </c>
      <c r="S36" s="91" t="str">
        <f t="shared" si="1"/>
        <v/>
      </c>
      <c r="T36" s="91" t="e">
        <f>IF(#REF!="○",VLOOKUP($A36,テキスト版文字列,2,0),"")</f>
        <v>#REF!</v>
      </c>
      <c r="U36" s="91" t="e">
        <f>IF(#REF!="○",VLOOKUP($A36,テキスト版文字列,2,0),"")</f>
        <v>#REF!</v>
      </c>
      <c r="V36" s="91" t="e">
        <f>IF(#REF!="○",VLOOKUP($A36,テキスト版文字列,2,0),"")</f>
        <v>#REF!</v>
      </c>
      <c r="W36" s="6"/>
      <c r="X36" s="6"/>
      <c r="Y36" s="6"/>
      <c r="Z36" s="6"/>
    </row>
    <row r="37" spans="1:26" ht="24.6">
      <c r="A37" s="91" t="s">
        <v>54</v>
      </c>
      <c r="B37" s="91" t="str">
        <f t="shared" ref="B37:S37" si="2">IF(B14="○",VLOOKUP($A37,テキスト版文字列,2,0),"")</f>
        <v/>
      </c>
      <c r="C37" s="91" t="str">
        <f t="shared" si="2"/>
        <v>体育館</v>
      </c>
      <c r="D37" s="91" t="str">
        <f t="shared" si="2"/>
        <v/>
      </c>
      <c r="E37" s="91" t="str">
        <f t="shared" si="2"/>
        <v>体育館</v>
      </c>
      <c r="F37" s="91" t="str">
        <f t="shared" si="2"/>
        <v/>
      </c>
      <c r="G37" s="91" t="str">
        <f t="shared" si="2"/>
        <v/>
      </c>
      <c r="H37" s="91" t="e">
        <f>IF(#REF!="○",VLOOKUP($A37,テキスト版文字列,2,0),"")</f>
        <v>#REF!</v>
      </c>
      <c r="I37" s="91" t="str">
        <f t="shared" si="2"/>
        <v/>
      </c>
      <c r="J37" s="91" t="str">
        <f t="shared" si="2"/>
        <v/>
      </c>
      <c r="K37" s="91" t="e">
        <f>IF(#REF!="○",VLOOKUP($A37,テキスト版文字列,2,0),"")</f>
        <v>#REF!</v>
      </c>
      <c r="L37" s="91" t="str">
        <f>IF(K14="○",VLOOKUP($A37,テキスト版文字列,2,0),"")</f>
        <v/>
      </c>
      <c r="M37" s="91" t="str">
        <f t="shared" si="2"/>
        <v>体育館</v>
      </c>
      <c r="N37" s="91" t="str">
        <f t="shared" si="2"/>
        <v/>
      </c>
      <c r="O37" s="91" t="str">
        <f t="shared" si="2"/>
        <v>体育館</v>
      </c>
      <c r="P37" s="91" t="str">
        <f t="shared" si="2"/>
        <v/>
      </c>
      <c r="Q37" s="91" t="str">
        <f t="shared" si="2"/>
        <v>体育館</v>
      </c>
      <c r="R37" s="91" t="str">
        <f t="shared" si="2"/>
        <v/>
      </c>
      <c r="S37" s="91" t="str">
        <f t="shared" si="2"/>
        <v>体育館</v>
      </c>
      <c r="T37" s="91" t="e">
        <f>IF(#REF!="○",VLOOKUP($A37,テキスト版文字列,2,0),"")</f>
        <v>#REF!</v>
      </c>
      <c r="U37" s="91" t="e">
        <f>IF(#REF!="○",VLOOKUP($A37,テキスト版文字列,2,0),"")</f>
        <v>#REF!</v>
      </c>
      <c r="V37" s="91" t="e">
        <f>IF(#REF!="○",VLOOKUP($A37,テキスト版文字列,2,0),"")</f>
        <v>#REF!</v>
      </c>
      <c r="W37" s="6"/>
      <c r="X37" s="6"/>
      <c r="Y37" s="6"/>
      <c r="Z37" s="6"/>
    </row>
    <row r="38" spans="1:26" ht="24.6">
      <c r="A38" s="91" t="s">
        <v>55</v>
      </c>
      <c r="B38" s="91" t="str">
        <f t="shared" ref="B38:S38" si="3">IF(B15="○",VLOOKUP($A38,テキスト版文字列,2,0),"")</f>
        <v>プール</v>
      </c>
      <c r="C38" s="91" t="str">
        <f t="shared" si="3"/>
        <v/>
      </c>
      <c r="D38" s="91" t="str">
        <f t="shared" si="3"/>
        <v/>
      </c>
      <c r="E38" s="91" t="str">
        <f t="shared" si="3"/>
        <v/>
      </c>
      <c r="F38" s="91" t="str">
        <f t="shared" si="3"/>
        <v>プール</v>
      </c>
      <c r="G38" s="91" t="str">
        <f t="shared" si="3"/>
        <v/>
      </c>
      <c r="H38" s="91" t="str">
        <f t="shared" si="3"/>
        <v/>
      </c>
      <c r="I38" s="91" t="str">
        <f t="shared" si="3"/>
        <v/>
      </c>
      <c r="J38" s="91" t="str">
        <f t="shared" si="3"/>
        <v/>
      </c>
      <c r="K38" s="91" t="str">
        <f t="shared" si="3"/>
        <v>プール</v>
      </c>
      <c r="L38" s="91" t="str">
        <f t="shared" si="3"/>
        <v/>
      </c>
      <c r="M38" s="91" t="str">
        <f t="shared" si="3"/>
        <v/>
      </c>
      <c r="N38" s="91" t="str">
        <f t="shared" si="3"/>
        <v/>
      </c>
      <c r="O38" s="91" t="str">
        <f t="shared" si="3"/>
        <v>プール</v>
      </c>
      <c r="P38" s="91" t="str">
        <f t="shared" si="3"/>
        <v/>
      </c>
      <c r="Q38" s="91" t="str">
        <f t="shared" si="3"/>
        <v/>
      </c>
      <c r="R38" s="91" t="str">
        <f t="shared" si="3"/>
        <v/>
      </c>
      <c r="S38" s="91" t="str">
        <f t="shared" si="3"/>
        <v/>
      </c>
      <c r="T38" s="91" t="e">
        <f>IF(#REF!="○",VLOOKUP($A38,テキスト版文字列,2,0),"")</f>
        <v>#REF!</v>
      </c>
      <c r="U38" s="91" t="e">
        <f>IF(#REF!="○",VLOOKUP($A38,テキスト版文字列,2,0),"")</f>
        <v>#REF!</v>
      </c>
      <c r="V38" s="91" t="e">
        <f>IF(#REF!="○",VLOOKUP($A38,テキスト版文字列,2,0),"")</f>
        <v>#REF!</v>
      </c>
      <c r="W38" s="6"/>
      <c r="X38" s="6"/>
      <c r="Y38" s="6"/>
      <c r="Z38" s="6"/>
    </row>
    <row r="39" spans="1:26" ht="24.6">
      <c r="A39" s="91" t="s">
        <v>56</v>
      </c>
      <c r="B39" s="91" t="str">
        <f t="shared" ref="B39:S39" si="4">IF(B16="○",VLOOKUP($A39,テキスト版文字列,2,0),"")</f>
        <v>多目的しつ</v>
      </c>
      <c r="C39" s="91" t="str">
        <f t="shared" si="4"/>
        <v/>
      </c>
      <c r="D39" s="91" t="str">
        <f t="shared" si="4"/>
        <v>多目的しつ</v>
      </c>
      <c r="E39" s="91" t="str">
        <f t="shared" si="4"/>
        <v/>
      </c>
      <c r="F39" s="91" t="str">
        <f t="shared" si="4"/>
        <v/>
      </c>
      <c r="G39" s="91" t="str">
        <f t="shared" si="4"/>
        <v/>
      </c>
      <c r="H39" s="91" t="str">
        <f>IF(H16="○",VLOOKUP($A39,テキスト版文字列,2,0),"")</f>
        <v>多目的しつ</v>
      </c>
      <c r="I39" s="91" t="str">
        <f t="shared" si="4"/>
        <v/>
      </c>
      <c r="J39" s="91" t="str">
        <f t="shared" si="4"/>
        <v/>
      </c>
      <c r="K39" s="91" t="str">
        <f t="shared" si="4"/>
        <v/>
      </c>
      <c r="L39" s="91" t="str">
        <f t="shared" si="4"/>
        <v/>
      </c>
      <c r="M39" s="91" t="str">
        <f t="shared" si="4"/>
        <v/>
      </c>
      <c r="N39" s="91" t="str">
        <f t="shared" si="4"/>
        <v>多目的しつ</v>
      </c>
      <c r="O39" s="91" t="str">
        <f t="shared" si="4"/>
        <v/>
      </c>
      <c r="P39" s="91" t="str">
        <f t="shared" si="4"/>
        <v>多目的しつ</v>
      </c>
      <c r="Q39" s="91" t="str">
        <f t="shared" si="4"/>
        <v/>
      </c>
      <c r="R39" s="91" t="str">
        <f t="shared" si="4"/>
        <v>多目的しつ</v>
      </c>
      <c r="S39" s="91" t="str">
        <f t="shared" si="4"/>
        <v/>
      </c>
      <c r="T39" s="91" t="e">
        <f>IF(#REF!="○",VLOOKUP($A39,テキスト版文字列,2,0),"")</f>
        <v>#REF!</v>
      </c>
      <c r="U39" s="91" t="e">
        <f>IF(#REF!="○",VLOOKUP($A39,テキスト版文字列,2,0),"")</f>
        <v>#REF!</v>
      </c>
      <c r="V39" s="91" t="e">
        <f>IF(#REF!="○",VLOOKUP($A39,テキスト版文字列,2,0),"")</f>
        <v>#REF!</v>
      </c>
      <c r="W39" s="6"/>
      <c r="X39" s="6"/>
      <c r="Y39" s="6"/>
      <c r="Z39" s="6"/>
    </row>
    <row r="40" spans="1:26" ht="24.6">
      <c r="A40" s="91" t="s">
        <v>57</v>
      </c>
      <c r="B40" s="91" t="str">
        <f t="shared" ref="B40:S40" si="5">IF(B17="○",VLOOKUP($A40,テキスト版文字列,2,0),"")</f>
        <v>卓球</v>
      </c>
      <c r="C40" s="91" t="str">
        <f t="shared" si="5"/>
        <v>卓球</v>
      </c>
      <c r="D40" s="91" t="str">
        <f t="shared" si="5"/>
        <v>卓球</v>
      </c>
      <c r="E40" s="91" t="str">
        <f t="shared" si="5"/>
        <v>卓球</v>
      </c>
      <c r="F40" s="91" t="str">
        <f t="shared" si="5"/>
        <v>卓球</v>
      </c>
      <c r="G40" s="91" t="str">
        <f t="shared" si="5"/>
        <v>卓球</v>
      </c>
      <c r="H40" s="91" t="e">
        <f>IF(#REF!="○",VLOOKUP($A40,テキスト版文字列,2,0),"")</f>
        <v>#REF!</v>
      </c>
      <c r="I40" s="91" t="str">
        <f t="shared" si="5"/>
        <v>卓球</v>
      </c>
      <c r="J40" s="91" t="str">
        <f t="shared" si="5"/>
        <v>卓球</v>
      </c>
      <c r="K40" s="91" t="str">
        <f t="shared" si="5"/>
        <v>卓球</v>
      </c>
      <c r="L40" s="91" t="str">
        <f t="shared" si="5"/>
        <v>卓球</v>
      </c>
      <c r="M40" s="91" t="str">
        <f t="shared" si="5"/>
        <v>卓球</v>
      </c>
      <c r="N40" s="91" t="str">
        <f t="shared" si="5"/>
        <v>卓球</v>
      </c>
      <c r="O40" s="91" t="str">
        <f t="shared" si="5"/>
        <v/>
      </c>
      <c r="P40" s="91" t="str">
        <f t="shared" si="5"/>
        <v>卓球</v>
      </c>
      <c r="Q40" s="91" t="str">
        <f t="shared" si="5"/>
        <v>卓球</v>
      </c>
      <c r="R40" s="91" t="str">
        <f t="shared" si="5"/>
        <v>卓球</v>
      </c>
      <c r="S40" s="91" t="str">
        <f t="shared" si="5"/>
        <v>卓球</v>
      </c>
      <c r="T40" s="91" t="e">
        <f>IF(#REF!="○",VLOOKUP($A40,テキスト版文字列,2,0),"")</f>
        <v>#REF!</v>
      </c>
      <c r="U40" s="91" t="e">
        <f>IF(#REF!="○",VLOOKUP($A40,テキスト版文字列,2,0),"")</f>
        <v>#REF!</v>
      </c>
      <c r="V40" s="91" t="e">
        <f>IF(#REF!="○",VLOOKUP($A40,テキスト版文字列,2,0),"")</f>
        <v>#REF!</v>
      </c>
      <c r="W40" s="6"/>
      <c r="X40" s="6"/>
      <c r="Y40" s="6"/>
      <c r="Z40" s="6"/>
    </row>
    <row r="41" spans="1:26" ht="24.6">
      <c r="A41" s="91" t="s">
        <v>58</v>
      </c>
      <c r="B41" s="91" t="str">
        <f t="shared" ref="B41:S41" si="6">IF(B18="○",VLOOKUP($A41,テキスト版文字列,2,0),"")</f>
        <v>サウンドテーブルテニス</v>
      </c>
      <c r="C41" s="91" t="str">
        <f t="shared" si="6"/>
        <v>サウンドテーブルテニス</v>
      </c>
      <c r="D41" s="91" t="str">
        <f t="shared" si="6"/>
        <v>サウンドテーブルテニス</v>
      </c>
      <c r="E41" s="91" t="str">
        <f t="shared" si="6"/>
        <v>サウンドテーブルテニス</v>
      </c>
      <c r="F41" s="91" t="str">
        <f t="shared" si="6"/>
        <v>サウンドテーブルテニス</v>
      </c>
      <c r="G41" s="91" t="str">
        <f t="shared" si="6"/>
        <v>サウンドテーブルテニス</v>
      </c>
      <c r="H41" s="91" t="str">
        <f t="shared" si="6"/>
        <v>サウンドテーブルテニス</v>
      </c>
      <c r="I41" s="91" t="str">
        <f t="shared" si="6"/>
        <v>サウンドテーブルテニス</v>
      </c>
      <c r="J41" s="91" t="str">
        <f t="shared" si="6"/>
        <v>サウンドテーブルテニス</v>
      </c>
      <c r="K41" s="91" t="str">
        <f t="shared" si="6"/>
        <v>サウンドテーブルテニス</v>
      </c>
      <c r="L41" s="91" t="str">
        <f t="shared" si="6"/>
        <v>サウンドテーブルテニス</v>
      </c>
      <c r="M41" s="91" t="str">
        <f t="shared" si="6"/>
        <v>サウンドテーブルテニス</v>
      </c>
      <c r="N41" s="91" t="str">
        <f t="shared" si="6"/>
        <v>サウンドテーブルテニス</v>
      </c>
      <c r="O41" s="91" t="str">
        <f t="shared" si="6"/>
        <v/>
      </c>
      <c r="P41" s="91" t="str">
        <f t="shared" si="6"/>
        <v>サウンドテーブルテニス</v>
      </c>
      <c r="Q41" s="91" t="str">
        <f t="shared" si="6"/>
        <v>サウンドテーブルテニス</v>
      </c>
      <c r="R41" s="91" t="str">
        <f t="shared" si="6"/>
        <v>サウンドテーブルテニス</v>
      </c>
      <c r="S41" s="91" t="str">
        <f t="shared" si="6"/>
        <v>サウンドテーブルテニス</v>
      </c>
      <c r="T41" s="91" t="e">
        <f>IF(#REF!="○",VLOOKUP($A41,テキスト版文字列,2,0),"")</f>
        <v>#REF!</v>
      </c>
      <c r="U41" s="91" t="e">
        <f>IF(#REF!="○",VLOOKUP($A41,テキスト版文字列,2,0),"")</f>
        <v>#REF!</v>
      </c>
      <c r="V41" s="91" t="e">
        <f>IF(#REF!="○",VLOOKUP($A41,テキスト版文字列,2,0),"")</f>
        <v>#REF!</v>
      </c>
      <c r="W41" s="6"/>
      <c r="X41" s="6"/>
      <c r="Y41" s="6"/>
      <c r="Z41" s="6"/>
    </row>
    <row r="42" spans="1:26" ht="24.6">
      <c r="A42" s="91" t="s">
        <v>59</v>
      </c>
      <c r="B42" s="91" t="str">
        <f t="shared" ref="B42:S42" si="7">IF(B19="○",VLOOKUP($A42,テキスト版文字列,2,0),"")</f>
        <v>洋きゅうじょう</v>
      </c>
      <c r="C42" s="91" t="str">
        <f t="shared" si="7"/>
        <v>洋きゅうじょう</v>
      </c>
      <c r="D42" s="91" t="str">
        <f t="shared" si="7"/>
        <v>洋きゅうじょう</v>
      </c>
      <c r="E42" s="91" t="str">
        <f t="shared" si="7"/>
        <v/>
      </c>
      <c r="F42" s="91" t="str">
        <f t="shared" si="7"/>
        <v>洋きゅうじょう</v>
      </c>
      <c r="G42" s="91" t="str">
        <f t="shared" si="7"/>
        <v>洋きゅうじょう</v>
      </c>
      <c r="H42" s="91" t="str">
        <f t="shared" si="7"/>
        <v>洋きゅうじょう</v>
      </c>
      <c r="I42" s="91" t="str">
        <f t="shared" si="7"/>
        <v>洋きゅうじょう</v>
      </c>
      <c r="J42" s="91" t="str">
        <f t="shared" si="7"/>
        <v>洋きゅうじょう</v>
      </c>
      <c r="K42" s="91" t="e">
        <f>IF(#REF!="○",VLOOKUP($A42,テキスト版文字列,2,0),"")</f>
        <v>#REF!</v>
      </c>
      <c r="L42" s="91" t="str">
        <f t="shared" si="7"/>
        <v/>
      </c>
      <c r="M42" s="91" t="str">
        <f>IF(K19="○",VLOOKUP($A42,テキスト版文字列,2,0),"")</f>
        <v>洋きゅうじょう</v>
      </c>
      <c r="N42" s="91" t="str">
        <f t="shared" si="7"/>
        <v>洋きゅうじょう</v>
      </c>
      <c r="O42" s="91" t="str">
        <f t="shared" si="7"/>
        <v>洋きゅうじょう</v>
      </c>
      <c r="P42" s="91" t="str">
        <f t="shared" si="7"/>
        <v>洋きゅうじょう</v>
      </c>
      <c r="Q42" s="91" t="str">
        <f t="shared" si="7"/>
        <v>洋きゅうじょう</v>
      </c>
      <c r="R42" s="91" t="str">
        <f t="shared" si="7"/>
        <v/>
      </c>
      <c r="S42" s="91" t="str">
        <f t="shared" si="7"/>
        <v>洋きゅうじょう</v>
      </c>
      <c r="T42" s="91" t="e">
        <f>IF(#REF!="○",VLOOKUP($A42,テキスト版文字列,2,0),"")</f>
        <v>#REF!</v>
      </c>
      <c r="U42" s="91" t="e">
        <f>IF(#REF!="○",VLOOKUP($A42,テキスト版文字列,2,0),"")</f>
        <v>#REF!</v>
      </c>
      <c r="V42" s="91" t="e">
        <f>IF(#REF!="○",VLOOKUP($A42,テキスト版文字列,2,0),"")</f>
        <v>#REF!</v>
      </c>
      <c r="W42" s="6"/>
      <c r="X42" s="6"/>
      <c r="Y42" s="6"/>
      <c r="Z42" s="6"/>
    </row>
    <row r="43" spans="1:26" ht="24.6">
      <c r="A43" s="91" t="s">
        <v>60</v>
      </c>
      <c r="B43" s="91" t="str">
        <f t="shared" ref="B43:S43" si="8">IF(B20="○",VLOOKUP($A43,テキスト版文字列,2,0),"")</f>
        <v/>
      </c>
      <c r="C43" s="91" t="str">
        <f t="shared" si="8"/>
        <v/>
      </c>
      <c r="D43" s="91" t="str">
        <f t="shared" si="8"/>
        <v>テニス</v>
      </c>
      <c r="E43" s="91" t="str">
        <f t="shared" si="8"/>
        <v>テニス</v>
      </c>
      <c r="F43" s="91" t="str">
        <f t="shared" si="8"/>
        <v/>
      </c>
      <c r="G43" s="91" t="str">
        <f t="shared" si="8"/>
        <v>テニス</v>
      </c>
      <c r="H43" s="91" t="str">
        <f t="shared" si="8"/>
        <v/>
      </c>
      <c r="I43" s="91" t="str">
        <f t="shared" si="8"/>
        <v>テニス</v>
      </c>
      <c r="J43" s="91" t="str">
        <f t="shared" si="8"/>
        <v/>
      </c>
      <c r="K43" s="91" t="str">
        <f t="shared" si="8"/>
        <v/>
      </c>
      <c r="L43" s="91" t="str">
        <f t="shared" si="8"/>
        <v/>
      </c>
      <c r="M43" s="91" t="str">
        <f t="shared" si="8"/>
        <v>テニス</v>
      </c>
      <c r="N43" s="91" t="str">
        <f t="shared" si="8"/>
        <v>テニス</v>
      </c>
      <c r="O43" s="91" t="str">
        <f t="shared" si="8"/>
        <v/>
      </c>
      <c r="P43" s="91" t="str">
        <f t="shared" si="8"/>
        <v/>
      </c>
      <c r="Q43" s="91" t="str">
        <f t="shared" si="8"/>
        <v>テニス</v>
      </c>
      <c r="R43" s="91" t="str">
        <f t="shared" si="8"/>
        <v>テニス</v>
      </c>
      <c r="S43" s="91" t="str">
        <f t="shared" si="8"/>
        <v/>
      </c>
      <c r="T43" s="91" t="e">
        <f>IF(#REF!="○",VLOOKUP($A43,テキスト版文字列,2,0),"")</f>
        <v>#REF!</v>
      </c>
      <c r="U43" s="91" t="e">
        <f>IF(#REF!="○",VLOOKUP($A43,テキスト版文字列,2,0),"")</f>
        <v>#REF!</v>
      </c>
      <c r="V43" s="91" t="e">
        <f>IF(#REF!="○",VLOOKUP($A43,テキスト版文字列,2,0),"")</f>
        <v>#REF!</v>
      </c>
      <c r="W43" s="6"/>
      <c r="X43" s="6"/>
      <c r="Y43" s="6"/>
      <c r="Z43" s="6"/>
    </row>
    <row r="44" spans="1:26" ht="24.6">
      <c r="A44" s="91" t="s">
        <v>61</v>
      </c>
      <c r="B44" s="91" t="str">
        <f t="shared" ref="B44:S44" si="9">IF(B21="○",VLOOKUP($A44,テキスト版文字列,2,0),"")</f>
        <v>トレーニング</v>
      </c>
      <c r="C44" s="91" t="str">
        <f t="shared" si="9"/>
        <v>トレーニング</v>
      </c>
      <c r="D44" s="91" t="str">
        <f t="shared" si="9"/>
        <v/>
      </c>
      <c r="E44" s="91" t="str">
        <f t="shared" si="9"/>
        <v>トレーニング</v>
      </c>
      <c r="F44" s="91" t="str">
        <f t="shared" si="9"/>
        <v>トレーニング</v>
      </c>
      <c r="G44" s="91" t="str">
        <f t="shared" si="9"/>
        <v>トレーニング</v>
      </c>
      <c r="H44" s="91" t="str">
        <f t="shared" si="9"/>
        <v>トレーニング</v>
      </c>
      <c r="I44" s="91" t="str">
        <f t="shared" si="9"/>
        <v>トレーニング</v>
      </c>
      <c r="J44" s="91" t="str">
        <f t="shared" si="9"/>
        <v>トレーニング</v>
      </c>
      <c r="K44" s="91" t="str">
        <f t="shared" si="9"/>
        <v>トレーニング</v>
      </c>
      <c r="L44" s="91" t="str">
        <f t="shared" si="9"/>
        <v>トレーニング</v>
      </c>
      <c r="M44" s="91" t="str">
        <f t="shared" si="9"/>
        <v>トレーニング</v>
      </c>
      <c r="N44" s="91" t="str">
        <f t="shared" si="9"/>
        <v>トレーニング</v>
      </c>
      <c r="O44" s="91" t="str">
        <f t="shared" si="9"/>
        <v>トレーニング</v>
      </c>
      <c r="P44" s="91" t="str">
        <f t="shared" si="9"/>
        <v>トレーニング</v>
      </c>
      <c r="Q44" s="91" t="str">
        <f t="shared" si="9"/>
        <v/>
      </c>
      <c r="R44" s="91" t="str">
        <f t="shared" si="9"/>
        <v>トレーニング</v>
      </c>
      <c r="S44" s="91" t="str">
        <f t="shared" si="9"/>
        <v>トレーニング</v>
      </c>
      <c r="T44" s="91" t="e">
        <f>IF(#REF!="○",VLOOKUP($A44,テキスト版文字列,2,0),"")</f>
        <v>#REF!</v>
      </c>
      <c r="U44" s="91" t="e">
        <f>IF(#REF!="○",VLOOKUP($A44,テキスト版文字列,2,0),"")</f>
        <v>#REF!</v>
      </c>
      <c r="V44" s="91" t="e">
        <f>IF(#REF!="○",VLOOKUP($A44,テキスト版文字列,2,0),"")</f>
        <v>#REF!</v>
      </c>
      <c r="W44" s="6"/>
      <c r="X44" s="6"/>
      <c r="Y44" s="6"/>
      <c r="Z44" s="6"/>
    </row>
    <row r="45" spans="1:26" ht="24.6">
      <c r="A45" s="91"/>
      <c r="B45" s="91" t="str">
        <f>_xlfn.TEXTJOIN("。",TRUE,B34:B44)</f>
        <v>5月16日木曜び。午前 。運動じょう。プール。多目的しつ。卓球。サウンドテーブルテニス。洋きゅうじょう。トレーニング</v>
      </c>
      <c r="C45" s="91" t="str">
        <f>_xlfn.TEXTJOIN("。",TRUE,C34:C44)</f>
        <v>午後 。体育館。卓球。サウンドテーブルテニス。洋きゅうじょう。トレーニング</v>
      </c>
      <c r="D45" s="91" t="str">
        <f t="shared" ref="D45:T45" si="10">_xlfn.TEXTJOIN("。",TRUE,D34:D44)</f>
        <v>夜間 。運動じょう。多目的しつ。卓球。サウンドテーブルテニス。洋きゅうじょう。テニス</v>
      </c>
      <c r="E45" s="91" t="str">
        <f t="shared" si="10"/>
        <v>5月17日金曜び。午前 。体育館。卓球。サウンドテーブルテニス。テニス。トレーニング</v>
      </c>
      <c r="F45" s="91" t="str">
        <f t="shared" si="10"/>
        <v>午後 。運動じょう。プール。卓球。サウンドテーブルテニス。洋きゅうじょう。トレーニング</v>
      </c>
      <c r="G45" s="91" t="str">
        <f t="shared" si="10"/>
        <v>夜間 。卓球。サウンドテーブルテニス。洋きゅうじょう。テニス。トレーニング</v>
      </c>
      <c r="H45" s="91" t="e">
        <f t="shared" si="10"/>
        <v>#REF!</v>
      </c>
      <c r="I45" s="91" t="str">
        <f t="shared" si="10"/>
        <v>午後 。卓球。サウンドテーブルテニス。洋きゅうじょう。テニス。トレーニング</v>
      </c>
      <c r="J45" s="91" t="str">
        <f t="shared" si="10"/>
        <v>夜間 。運動じょう。卓球。サウンドテーブルテニス。洋きゅうじょう。トレーニング</v>
      </c>
      <c r="K45" s="91" t="e">
        <f t="shared" si="10"/>
        <v>#REF!</v>
      </c>
      <c r="L45" s="91" t="str">
        <f t="shared" si="10"/>
        <v>午後 。運動じょう。卓球。サウンドテーブルテニス。トレーニング</v>
      </c>
      <c r="M45" s="91" t="str">
        <f t="shared" si="10"/>
        <v>夜間 。体育館。卓球。サウンドテーブルテニス。洋きゅうじょう。テニス。トレーニング</v>
      </c>
      <c r="N45" s="91" t="str">
        <f t="shared" si="10"/>
        <v>5月20日月曜び。午前 。運動じょう。多目的しつ。卓球。サウンドテーブルテニス。洋きゅうじょう。テニス。トレーニング</v>
      </c>
      <c r="O45" s="91" t="str">
        <f t="shared" si="10"/>
        <v>午後 。体育館。プール。洋きゅうじょう。トレーニング</v>
      </c>
      <c r="P45" s="91" t="str">
        <f t="shared" si="10"/>
        <v>夜間 。運動じょう。多目的しつ。卓球。サウンドテーブルテニス。洋きゅうじょう。トレーニング</v>
      </c>
      <c r="Q45" s="91" t="str">
        <f t="shared" si="10"/>
        <v>5月21日火曜び。午前 。体育館。卓球。サウンドテーブルテニス。洋きゅうじょう。テニス</v>
      </c>
      <c r="R45" s="91" t="str">
        <f t="shared" si="10"/>
        <v>午後 。運動じょう。多目的しつ。卓球。サウンドテーブルテニス。テニス。トレーニング</v>
      </c>
      <c r="S45" s="91" t="str">
        <f t="shared" si="10"/>
        <v>夜間 。体育館。卓球。サウンドテーブルテニス。洋きゅうじょう。トレーニング</v>
      </c>
      <c r="T45" s="91" t="e">
        <f t="shared" si="10"/>
        <v>#REF!</v>
      </c>
      <c r="U45" s="6"/>
      <c r="V45" s="6"/>
      <c r="W45" s="6"/>
      <c r="X45" s="6"/>
      <c r="Y45" s="6"/>
      <c r="Z45" s="6"/>
    </row>
    <row r="46" spans="1:26" ht="24.6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6"/>
      <c r="U46" s="6"/>
      <c r="V46" s="6"/>
      <c r="W46" s="6"/>
      <c r="X46" s="6"/>
      <c r="Y46" s="6"/>
      <c r="Z46" s="6"/>
    </row>
    <row r="47" spans="1:26" ht="24.6">
      <c r="A47" s="91" t="str">
        <f>_xlfn.TEXTJOIN("。",TRUE,B45:D45)&amp;"。"</f>
        <v>5月16日木曜び。午前 。運動じょう。プール。多目的しつ。卓球。サウンドテーブルテニス。洋きゅうじょう。トレーニング。午後 。体育館。卓球。サウンドテーブルテニス。洋きゅうじょう。トレーニング。夜間 。運動じょう。多目的しつ。卓球。サウンドテーブルテニス。洋きゅうじょう。テニス。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6"/>
      <c r="U47" s="6"/>
      <c r="V47" s="6"/>
      <c r="W47" s="6"/>
      <c r="X47" s="6"/>
      <c r="Y47" s="6"/>
      <c r="Z47" s="6"/>
    </row>
    <row r="48" spans="1:26" ht="24.6">
      <c r="A48" s="91" t="str">
        <f>_xlfn.TEXTJOIN("。",TRUE,E45:G45)&amp;"。"</f>
        <v>5月17日金曜び。午前 。体育館。卓球。サウンドテーブルテニス。テニス。トレーニング。午後 。運動じょう。プール。卓球。サウンドテーブルテニス。洋きゅうじょう。トレーニング。夜間 。卓球。サウンドテーブルテニス。洋きゅうじょう。テニス。トレーニング。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6"/>
      <c r="U48" s="6"/>
      <c r="V48" s="6"/>
      <c r="W48" s="6"/>
      <c r="X48" s="6"/>
      <c r="Y48" s="6"/>
      <c r="Z48" s="6"/>
    </row>
    <row r="49" spans="1:26" ht="24.6">
      <c r="A49" s="91" t="e">
        <f>_xlfn.TEXTJOIN("。",TRUE,H45:J45)&amp;"。"</f>
        <v>#REF!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6"/>
      <c r="U49" s="6"/>
      <c r="V49" s="6"/>
      <c r="W49" s="6"/>
      <c r="X49" s="6"/>
      <c r="Y49" s="6"/>
      <c r="Z49" s="6"/>
    </row>
    <row r="50" spans="1:26" ht="24.6">
      <c r="A50" s="91" t="e">
        <f>_xlfn.TEXTJOIN("。",TRUE,K45:M45)&amp;"。"</f>
        <v>#REF!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6"/>
      <c r="U50" s="6"/>
      <c r="V50" s="6"/>
      <c r="W50" s="6"/>
      <c r="X50" s="6"/>
      <c r="Y50" s="6"/>
      <c r="Z50" s="6"/>
    </row>
    <row r="51" spans="1:26" ht="24.6">
      <c r="A51" s="91" t="str">
        <f>_xlfn.TEXTJOIN("。",TRUE,N45:P45)&amp;"。"</f>
        <v>5月20日月曜び。午前 。運動じょう。多目的しつ。卓球。サウンドテーブルテニス。洋きゅうじょう。テニス。トレーニング。午後 。体育館。プール。洋きゅうじょう。トレーニング。夜間 。運動じょう。多目的しつ。卓球。サウンドテーブルテニス。洋きゅうじょう。トレーニング。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6"/>
      <c r="U51" s="6"/>
      <c r="V51" s="6"/>
      <c r="W51" s="6"/>
      <c r="X51" s="6"/>
      <c r="Y51" s="6"/>
      <c r="Z51" s="6"/>
    </row>
    <row r="52" spans="1:26" ht="24.6">
      <c r="A52" s="91" t="str">
        <f>_xlfn.TEXTJOIN("。",TRUE,Q45:S45)&amp;"。"</f>
        <v>5月21日火曜び。午前 。体育館。卓球。サウンドテーブルテニス。洋きゅうじょう。テニス。午後 。運動じょう。多目的しつ。卓球。サウンドテーブルテニス。テニス。トレーニング。夜間 。体育館。卓球。サウンドテーブルテニス。洋きゅうじょう。トレーニング。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6"/>
      <c r="U52" s="6"/>
      <c r="V52" s="6"/>
      <c r="W52" s="6"/>
      <c r="X52" s="6"/>
      <c r="Y52" s="6"/>
      <c r="Z52" s="6"/>
    </row>
    <row r="53" spans="1:26" ht="24.6">
      <c r="A53" s="91" t="e">
        <f>_xlfn.TEXTJOIN("。",TRUE,T45:V45)&amp;"。"</f>
        <v>#REF!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6"/>
      <c r="U53" s="6"/>
      <c r="V53" s="6"/>
      <c r="W53" s="6"/>
      <c r="X53" s="6"/>
      <c r="Y53" s="6"/>
      <c r="Z53" s="6"/>
    </row>
    <row r="54" spans="1:26" ht="24.6">
      <c r="A54" s="91" t="e">
        <f>A47&amp;CHAR(10)&amp;A48&amp;CHAR(10)&amp;A49&amp;CHAR(10)&amp;A50&amp;CHAR(10)&amp;A51&amp;CHAR(10)&amp;A52&amp;CHAR(10)&amp;A53</f>
        <v>#REF!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6"/>
      <c r="U54" s="6"/>
      <c r="V54" s="6"/>
      <c r="W54" s="6"/>
      <c r="X54" s="6"/>
      <c r="Y54" s="6"/>
      <c r="Z54" s="6"/>
    </row>
    <row r="55" spans="1:26" ht="24.6">
      <c r="A55" s="91" t="s">
        <v>62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6"/>
      <c r="U55" s="6"/>
      <c r="V55" s="6"/>
      <c r="W55" s="6"/>
      <c r="X55" s="6"/>
      <c r="Y55" s="6"/>
      <c r="Z55" s="6"/>
    </row>
  </sheetData>
  <mergeCells count="2">
    <mergeCell ref="B4:B9"/>
    <mergeCell ref="T12:V21"/>
  </mergeCells>
  <phoneticPr fontId="2"/>
  <conditionalFormatting sqref="B16:D19">
    <cfRule type="cellIs" dxfId="57" priority="28" operator="equal">
      <formula>"×"</formula>
    </cfRule>
    <cfRule type="cellIs" dxfId="56" priority="30" operator="equal">
      <formula>"団体"</formula>
    </cfRule>
  </conditionalFormatting>
  <conditionalFormatting sqref="B14:E14">
    <cfRule type="cellIs" dxfId="54" priority="19" operator="equal">
      <formula>"×"</formula>
    </cfRule>
    <cfRule type="cellIs" dxfId="55" priority="20" operator="equal">
      <formula>"団体"</formula>
    </cfRule>
  </conditionalFormatting>
  <conditionalFormatting sqref="B12:T12">
    <cfRule type="cellIs" dxfId="53" priority="15" operator="equal">
      <formula>"×"</formula>
    </cfRule>
  </conditionalFormatting>
  <conditionalFormatting sqref="C13:G13">
    <cfRule type="cellIs" dxfId="52" priority="9" operator="equal">
      <formula>"×"</formula>
    </cfRule>
    <cfRule type="cellIs" dxfId="51" priority="10" operator="equal">
      <formula>"団体"</formula>
    </cfRule>
  </conditionalFormatting>
  <conditionalFormatting sqref="E19">
    <cfRule type="cellIs" dxfId="50" priority="1" operator="equal">
      <formula>"×"</formula>
    </cfRule>
    <cfRule type="cellIs" dxfId="49" priority="2" operator="equal">
      <formula>"団体"</formula>
    </cfRule>
  </conditionalFormatting>
  <conditionalFormatting sqref="F17:J19 B21:C21 E21:G21">
    <cfRule type="cellIs" dxfId="48" priority="32" operator="equal">
      <formula>"×"</formula>
    </cfRule>
  </conditionalFormatting>
  <conditionalFormatting sqref="G16:I16">
    <cfRule type="cellIs" dxfId="47" priority="5" operator="equal">
      <formula>"×"</formula>
    </cfRule>
    <cfRule type="cellIs" dxfId="46" priority="6" operator="equal">
      <formula>"団体"</formula>
    </cfRule>
  </conditionalFormatting>
  <conditionalFormatting sqref="I19:I20">
    <cfRule type="cellIs" dxfId="45" priority="26" operator="equal">
      <formula>"×"</formula>
    </cfRule>
  </conditionalFormatting>
  <conditionalFormatting sqref="I13:J13 H14:M14 O14 M16:S16 B20:F20 J20 J21:L21">
    <cfRule type="cellIs" dxfId="44" priority="13" operator="equal">
      <formula>"×"</formula>
    </cfRule>
  </conditionalFormatting>
  <conditionalFormatting sqref="I13:J13 H14:M14 O14:S14 M16:S16 B20:F20 I20:J20">
    <cfRule type="cellIs" dxfId="43" priority="14" operator="equal">
      <formula>"団体"</formula>
    </cfRule>
  </conditionalFormatting>
  <conditionalFormatting sqref="L13:M13">
    <cfRule type="cellIs" dxfId="42" priority="27" operator="equal">
      <formula>"×"</formula>
    </cfRule>
    <cfRule type="cellIs" dxfId="41" priority="29" operator="equal">
      <formula>"団体"</formula>
    </cfRule>
  </conditionalFormatting>
  <conditionalFormatting sqref="L19:P19">
    <cfRule type="cellIs" dxfId="40" priority="3" operator="equal">
      <formula>"×"</formula>
    </cfRule>
    <cfRule type="cellIs" dxfId="39" priority="4" operator="equal">
      <formula>"団体"</formula>
    </cfRule>
  </conditionalFormatting>
  <conditionalFormatting sqref="L17:S18 F17:J19">
    <cfRule type="cellIs" dxfId="38" priority="24" operator="equal">
      <formula>"団体"</formula>
    </cfRule>
  </conditionalFormatting>
  <conditionalFormatting sqref="L17:S18">
    <cfRule type="cellIs" dxfId="37" priority="25" operator="equal">
      <formula>"×"</formula>
    </cfRule>
  </conditionalFormatting>
  <conditionalFormatting sqref="N13:N15">
    <cfRule type="cellIs" dxfId="36" priority="11" operator="equal">
      <formula>"×"</formula>
    </cfRule>
    <cfRule type="cellIs" dxfId="35" priority="12" operator="equal">
      <formula>"団体"</formula>
    </cfRule>
  </conditionalFormatting>
  <conditionalFormatting sqref="O20 B21:C21 E21:G21 J21:L21 P21">
    <cfRule type="cellIs" dxfId="34" priority="31" operator="equal">
      <formula>"団体"</formula>
    </cfRule>
  </conditionalFormatting>
  <conditionalFormatting sqref="O20">
    <cfRule type="cellIs" dxfId="33" priority="21" operator="equal">
      <formula>"×"</formula>
    </cfRule>
  </conditionalFormatting>
  <conditionalFormatting sqref="P13:P14 Q14:S14 N20:N21">
    <cfRule type="cellIs" dxfId="32" priority="17" operator="equal">
      <formula>"×"</formula>
    </cfRule>
  </conditionalFormatting>
  <conditionalFormatting sqref="P21">
    <cfRule type="cellIs" dxfId="31" priority="33" operator="equal">
      <formula>"×"</formula>
    </cfRule>
  </conditionalFormatting>
  <conditionalFormatting sqref="P13:S13">
    <cfRule type="cellIs" dxfId="30" priority="8" operator="equal">
      <formula>"団体"</formula>
    </cfRule>
  </conditionalFormatting>
  <conditionalFormatting sqref="Q20">
    <cfRule type="cellIs" dxfId="29" priority="22" operator="equal">
      <formula>"×"</formula>
    </cfRule>
    <cfRule type="cellIs" dxfId="28" priority="23" operator="equal">
      <formula>"団体"</formula>
    </cfRule>
  </conditionalFormatting>
  <conditionalFormatting sqref="R13:S13">
    <cfRule type="cellIs" dxfId="27" priority="7" operator="equal">
      <formula>"×"</formula>
    </cfRule>
  </conditionalFormatting>
  <conditionalFormatting sqref="R19:S20 N20:N21">
    <cfRule type="cellIs" dxfId="26" priority="18" operator="equal">
      <formula>"団体"</formula>
    </cfRule>
  </conditionalFormatting>
  <conditionalFormatting sqref="R19:S20">
    <cfRule type="cellIs" dxfId="25" priority="16" operator="equal">
      <formula>"×"</formula>
    </cfRule>
  </conditionalFormatting>
  <pageMargins left="0.23622047244094491" right="0.23622047244094491" top="0.55118110236220474" bottom="0.55118110236220474" header="0.31496062992125984" footer="0.31496062992125984"/>
  <pageSetup paperSize="9" scale="50" orientation="landscape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80CB8-6368-4DCF-94A4-CC93303FF331}">
  <sheetPr>
    <tabColor theme="1"/>
    <pageSetUpPr fitToPage="1"/>
  </sheetPr>
  <dimension ref="A2:Z55"/>
  <sheetViews>
    <sheetView tabSelected="1" view="pageBreakPreview" topLeftCell="A8" zoomScale="50" zoomScaleNormal="55" zoomScaleSheetLayoutView="50" workbookViewId="0">
      <selection activeCell="L14" sqref="L14"/>
    </sheetView>
  </sheetViews>
  <sheetFormatPr defaultColWidth="8.09765625" defaultRowHeight="23.4"/>
  <cols>
    <col min="1" max="1" width="26.09765625" style="8" customWidth="1"/>
    <col min="2" max="22" width="11.19921875" style="8" customWidth="1"/>
    <col min="23" max="16384" width="8.09765625" style="8"/>
  </cols>
  <sheetData>
    <row r="2" spans="1:26" ht="40.049999999999997" customHeight="1">
      <c r="A2" s="7" t="s">
        <v>65</v>
      </c>
      <c r="B2" s="7" t="str">
        <f>TEXT(B11,"m月d日")&amp;"から"&amp;TEXT(T11,"m月d日")&amp;"の施設利用可能一覧"</f>
        <v>5月23日から5月29日の施設利用可能一覧</v>
      </c>
      <c r="J2" s="9"/>
      <c r="O2" s="10"/>
      <c r="P2" s="10"/>
      <c r="Q2" s="10"/>
      <c r="R2" s="10"/>
      <c r="S2" s="10"/>
      <c r="V2" s="11" t="s">
        <v>6</v>
      </c>
    </row>
    <row r="3" spans="1:26" ht="24" customHeight="1">
      <c r="A3" s="7"/>
      <c r="B3" s="7"/>
      <c r="C3" s="7"/>
      <c r="D3" s="7"/>
      <c r="E3" s="7"/>
      <c r="F3" s="7"/>
      <c r="G3" s="7"/>
      <c r="J3" s="9"/>
      <c r="S3" s="10"/>
      <c r="T3" s="10"/>
      <c r="U3" s="10"/>
      <c r="V3" s="11"/>
    </row>
    <row r="4" spans="1:26" s="6" customFormat="1" ht="45" customHeight="1">
      <c r="B4" s="12" t="s">
        <v>7</v>
      </c>
      <c r="C4" s="13" t="s">
        <v>8</v>
      </c>
      <c r="D4" s="14" t="s">
        <v>9</v>
      </c>
      <c r="E4" s="14"/>
      <c r="F4" s="14"/>
      <c r="G4" s="14"/>
      <c r="H4" s="15" t="s">
        <v>10</v>
      </c>
      <c r="I4" s="14" t="s">
        <v>11</v>
      </c>
      <c r="J4" s="14"/>
      <c r="K4" s="14"/>
      <c r="L4" s="14"/>
      <c r="M4" s="14"/>
      <c r="N4" s="16" t="s">
        <v>12</v>
      </c>
      <c r="O4" s="17" t="s">
        <v>13</v>
      </c>
      <c r="P4" s="17"/>
      <c r="Q4" s="17"/>
      <c r="R4" s="17"/>
      <c r="S4" s="17"/>
      <c r="T4" s="14"/>
      <c r="U4" s="14"/>
      <c r="V4" s="14"/>
    </row>
    <row r="5" spans="1:26" s="6" customFormat="1" ht="45" customHeight="1">
      <c r="B5" s="18"/>
      <c r="C5" s="19" t="s">
        <v>14</v>
      </c>
      <c r="D5" s="14" t="s">
        <v>15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6" s="6" customFormat="1" ht="45" customHeight="1">
      <c r="B6" s="18"/>
      <c r="C6" s="13" t="s">
        <v>16</v>
      </c>
      <c r="D6" s="14" t="s">
        <v>17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6" s="6" customFormat="1" ht="45" customHeight="1">
      <c r="B7" s="18"/>
      <c r="C7" s="19" t="s">
        <v>18</v>
      </c>
      <c r="D7" s="14" t="s">
        <v>19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6" s="6" customFormat="1" ht="45" customHeight="1">
      <c r="B8" s="18"/>
      <c r="C8" s="16" t="s">
        <v>20</v>
      </c>
      <c r="D8" s="17" t="s">
        <v>21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6" s="6" customFormat="1" ht="45" customHeight="1">
      <c r="B9" s="18"/>
      <c r="C9" s="20" t="s">
        <v>22</v>
      </c>
      <c r="D9" s="14" t="s">
        <v>23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6" s="6" customFormat="1" ht="40.049999999999997" customHeight="1" thickBot="1">
      <c r="A10" s="8"/>
      <c r="B10" s="8"/>
      <c r="C10" s="21"/>
      <c r="D10" s="21"/>
      <c r="E10" s="22"/>
      <c r="F10" s="22"/>
      <c r="G10" s="22"/>
      <c r="H10" s="22"/>
      <c r="I10" s="22"/>
      <c r="J10" s="8"/>
      <c r="K10" s="8"/>
      <c r="L10" s="8"/>
      <c r="M10" s="8"/>
      <c r="N10" s="8"/>
      <c r="O10" s="10"/>
      <c r="P10" s="10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0.049999999999997" customHeight="1" thickBot="1">
      <c r="B11" s="23">
        <f>'1-③'!T11+1</f>
        <v>45435</v>
      </c>
      <c r="C11" s="24"/>
      <c r="D11" s="25"/>
      <c r="E11" s="23">
        <f>B11+1</f>
        <v>45436</v>
      </c>
      <c r="F11" s="24"/>
      <c r="G11" s="25"/>
      <c r="H11" s="24">
        <f>E11+1</f>
        <v>45437</v>
      </c>
      <c r="I11" s="24"/>
      <c r="J11" s="25"/>
      <c r="K11" s="24">
        <f>H11+1</f>
        <v>45438</v>
      </c>
      <c r="L11" s="24"/>
      <c r="M11" s="25"/>
      <c r="N11" s="23">
        <f>K11+1</f>
        <v>45439</v>
      </c>
      <c r="O11" s="24"/>
      <c r="P11" s="25"/>
      <c r="Q11" s="24">
        <f>N11+1</f>
        <v>45440</v>
      </c>
      <c r="R11" s="24"/>
      <c r="S11" s="25"/>
      <c r="T11" s="23">
        <f>Q11+1</f>
        <v>45441</v>
      </c>
      <c r="U11" s="25"/>
      <c r="V11" s="25"/>
    </row>
    <row r="12" spans="1:26" ht="40.049999999999997" customHeight="1" thickBot="1">
      <c r="B12" s="26" t="s">
        <v>24</v>
      </c>
      <c r="C12" s="27" t="s">
        <v>25</v>
      </c>
      <c r="D12" s="28" t="s">
        <v>26</v>
      </c>
      <c r="E12" s="26" t="s">
        <v>24</v>
      </c>
      <c r="F12" s="27" t="s">
        <v>25</v>
      </c>
      <c r="G12" s="28" t="s">
        <v>26</v>
      </c>
      <c r="H12" s="138" t="s">
        <v>66</v>
      </c>
      <c r="I12" s="138"/>
      <c r="J12" s="139"/>
      <c r="K12" s="138" t="s">
        <v>66</v>
      </c>
      <c r="L12" s="138"/>
      <c r="M12" s="139"/>
      <c r="N12" s="26" t="s">
        <v>24</v>
      </c>
      <c r="O12" s="27" t="s">
        <v>25</v>
      </c>
      <c r="P12" s="28" t="s">
        <v>26</v>
      </c>
      <c r="Q12" s="29" t="s">
        <v>24</v>
      </c>
      <c r="R12" s="27" t="s">
        <v>25</v>
      </c>
      <c r="S12" s="28" t="s">
        <v>26</v>
      </c>
      <c r="T12" s="50" t="s">
        <v>27</v>
      </c>
      <c r="U12" s="50"/>
      <c r="V12" s="51"/>
      <c r="W12" s="35" t="s">
        <v>8</v>
      </c>
      <c r="X12" s="6" t="s">
        <v>10</v>
      </c>
      <c r="Y12" s="36" t="s">
        <v>28</v>
      </c>
      <c r="Z12" s="6" t="s">
        <v>29</v>
      </c>
    </row>
    <row r="13" spans="1:26" ht="60" customHeight="1">
      <c r="A13" s="37" t="s">
        <v>30</v>
      </c>
      <c r="B13" s="38" t="s">
        <v>31</v>
      </c>
      <c r="C13" s="41" t="s">
        <v>10</v>
      </c>
      <c r="D13" s="49" t="s">
        <v>31</v>
      </c>
      <c r="E13" s="38" t="s">
        <v>10</v>
      </c>
      <c r="F13" s="41" t="s">
        <v>31</v>
      </c>
      <c r="G13" s="59" t="s">
        <v>20</v>
      </c>
      <c r="H13" s="138"/>
      <c r="I13" s="138"/>
      <c r="J13" s="139"/>
      <c r="K13" s="138"/>
      <c r="L13" s="138"/>
      <c r="M13" s="139"/>
      <c r="N13" s="47" t="s">
        <v>31</v>
      </c>
      <c r="O13" s="48" t="s">
        <v>42</v>
      </c>
      <c r="P13" s="49" t="s">
        <v>31</v>
      </c>
      <c r="Q13" s="136" t="s">
        <v>10</v>
      </c>
      <c r="R13" s="54" t="s">
        <v>42</v>
      </c>
      <c r="S13" s="49" t="s">
        <v>10</v>
      </c>
      <c r="T13" s="50"/>
      <c r="U13" s="50"/>
      <c r="V13" s="51"/>
      <c r="W13" s="52">
        <v>5</v>
      </c>
      <c r="X13" s="52">
        <v>4</v>
      </c>
      <c r="Y13" s="52">
        <v>3</v>
      </c>
      <c r="Z13" s="52">
        <f>SUM(W13:Y13)</f>
        <v>12</v>
      </c>
    </row>
    <row r="14" spans="1:26" ht="60" customHeight="1">
      <c r="A14" s="53" t="s">
        <v>38</v>
      </c>
      <c r="B14" s="38" t="s">
        <v>10</v>
      </c>
      <c r="C14" s="46" t="s">
        <v>42</v>
      </c>
      <c r="D14" s="49" t="s">
        <v>10</v>
      </c>
      <c r="E14" s="47" t="s">
        <v>31</v>
      </c>
      <c r="F14" s="59" t="s">
        <v>32</v>
      </c>
      <c r="G14" s="62" t="s">
        <v>32</v>
      </c>
      <c r="H14" s="138"/>
      <c r="I14" s="138"/>
      <c r="J14" s="139"/>
      <c r="K14" s="138"/>
      <c r="L14" s="138"/>
      <c r="M14" s="139"/>
      <c r="N14" s="38" t="s">
        <v>10</v>
      </c>
      <c r="O14" s="46" t="s">
        <v>31</v>
      </c>
      <c r="P14" s="40" t="s">
        <v>10</v>
      </c>
      <c r="Q14" s="71" t="s">
        <v>31</v>
      </c>
      <c r="R14" s="54" t="s">
        <v>32</v>
      </c>
      <c r="S14" s="40" t="s">
        <v>31</v>
      </c>
      <c r="T14" s="50"/>
      <c r="U14" s="50"/>
      <c r="V14" s="51"/>
      <c r="W14" s="52">
        <v>4</v>
      </c>
      <c r="X14" s="52">
        <v>5</v>
      </c>
      <c r="Y14" s="52">
        <v>3</v>
      </c>
      <c r="Z14" s="52">
        <f t="shared" ref="Z14:Z21" si="0">SUM(W14:Y14)</f>
        <v>12</v>
      </c>
    </row>
    <row r="15" spans="1:26" ht="60" customHeight="1">
      <c r="A15" s="53" t="s">
        <v>41</v>
      </c>
      <c r="B15" s="59" t="s">
        <v>20</v>
      </c>
      <c r="C15" s="140" t="s">
        <v>12</v>
      </c>
      <c r="D15" s="141" t="s">
        <v>31</v>
      </c>
      <c r="E15" s="58" t="s">
        <v>12</v>
      </c>
      <c r="F15" s="59" t="s">
        <v>31</v>
      </c>
      <c r="G15" s="100" t="s">
        <v>18</v>
      </c>
      <c r="H15" s="138"/>
      <c r="I15" s="138"/>
      <c r="J15" s="139"/>
      <c r="K15" s="138"/>
      <c r="L15" s="138"/>
      <c r="M15" s="139"/>
      <c r="N15" s="58" t="s">
        <v>40</v>
      </c>
      <c r="O15" s="54" t="s">
        <v>31</v>
      </c>
      <c r="P15" s="62" t="s">
        <v>12</v>
      </c>
      <c r="Q15" s="60" t="s">
        <v>12</v>
      </c>
      <c r="R15" s="59" t="s">
        <v>12</v>
      </c>
      <c r="S15" s="57" t="s">
        <v>31</v>
      </c>
      <c r="T15" s="50"/>
      <c r="U15" s="50"/>
      <c r="V15" s="51"/>
      <c r="W15" s="8">
        <v>9</v>
      </c>
      <c r="X15" s="8">
        <v>5</v>
      </c>
      <c r="Y15" s="8">
        <v>3</v>
      </c>
      <c r="Z15" s="8">
        <f t="shared" si="0"/>
        <v>17</v>
      </c>
    </row>
    <row r="16" spans="1:26" ht="60" customHeight="1">
      <c r="A16" s="53" t="s">
        <v>43</v>
      </c>
      <c r="B16" s="47" t="s">
        <v>31</v>
      </c>
      <c r="C16" s="64" t="s">
        <v>10</v>
      </c>
      <c r="D16" s="62" t="s">
        <v>31</v>
      </c>
      <c r="E16" s="38" t="s">
        <v>10</v>
      </c>
      <c r="F16" s="64" t="s">
        <v>32</v>
      </c>
      <c r="G16" s="40" t="s">
        <v>32</v>
      </c>
      <c r="H16" s="138"/>
      <c r="I16" s="138"/>
      <c r="J16" s="139"/>
      <c r="K16" s="138"/>
      <c r="L16" s="138"/>
      <c r="M16" s="139"/>
      <c r="N16" s="47" t="s">
        <v>31</v>
      </c>
      <c r="O16" s="19" t="s">
        <v>18</v>
      </c>
      <c r="P16" s="40" t="s">
        <v>31</v>
      </c>
      <c r="Q16" s="136" t="s">
        <v>10</v>
      </c>
      <c r="R16" s="61" t="s">
        <v>31</v>
      </c>
      <c r="S16" s="40" t="s">
        <v>10</v>
      </c>
      <c r="T16" s="50"/>
      <c r="U16" s="50"/>
      <c r="V16" s="51"/>
      <c r="W16" s="52">
        <v>5</v>
      </c>
      <c r="X16" s="52">
        <v>4</v>
      </c>
      <c r="Y16" s="52">
        <v>3</v>
      </c>
      <c r="Z16" s="52">
        <f t="shared" si="0"/>
        <v>12</v>
      </c>
    </row>
    <row r="17" spans="1:26" ht="60" customHeight="1">
      <c r="A17" s="53" t="s">
        <v>44</v>
      </c>
      <c r="B17" s="58" t="s">
        <v>31</v>
      </c>
      <c r="C17" s="64" t="s">
        <v>31</v>
      </c>
      <c r="D17" s="40" t="s">
        <v>31</v>
      </c>
      <c r="E17" s="58" t="s">
        <v>31</v>
      </c>
      <c r="F17" s="64" t="s">
        <v>31</v>
      </c>
      <c r="G17" s="40" t="s">
        <v>32</v>
      </c>
      <c r="H17" s="138"/>
      <c r="I17" s="138"/>
      <c r="J17" s="139"/>
      <c r="K17" s="138"/>
      <c r="L17" s="138"/>
      <c r="M17" s="139"/>
      <c r="N17" s="38" t="s">
        <v>31</v>
      </c>
      <c r="O17" s="46" t="s">
        <v>31</v>
      </c>
      <c r="P17" s="40" t="s">
        <v>31</v>
      </c>
      <c r="Q17" s="71" t="s">
        <v>31</v>
      </c>
      <c r="R17" s="46" t="s">
        <v>31</v>
      </c>
      <c r="S17" s="40" t="s">
        <v>31</v>
      </c>
      <c r="T17" s="50"/>
      <c r="U17" s="50"/>
      <c r="V17" s="51"/>
      <c r="W17" s="8">
        <v>11</v>
      </c>
      <c r="X17" s="69">
        <f>COUNTIF($E17:$S17,X$12)</f>
        <v>0</v>
      </c>
      <c r="Y17" s="8">
        <v>0</v>
      </c>
      <c r="Z17" s="8">
        <f t="shared" si="0"/>
        <v>11</v>
      </c>
    </row>
    <row r="18" spans="1:26" ht="60" customHeight="1">
      <c r="A18" s="53" t="s">
        <v>45</v>
      </c>
      <c r="B18" s="58" t="s">
        <v>31</v>
      </c>
      <c r="C18" s="64" t="s">
        <v>31</v>
      </c>
      <c r="D18" s="40" t="s">
        <v>31</v>
      </c>
      <c r="E18" s="58" t="s">
        <v>31</v>
      </c>
      <c r="F18" s="64" t="s">
        <v>31</v>
      </c>
      <c r="G18" s="40" t="s">
        <v>32</v>
      </c>
      <c r="H18" s="138"/>
      <c r="I18" s="138"/>
      <c r="J18" s="139"/>
      <c r="K18" s="138"/>
      <c r="L18" s="138"/>
      <c r="M18" s="139"/>
      <c r="N18" s="38" t="s">
        <v>31</v>
      </c>
      <c r="O18" s="46" t="s">
        <v>31</v>
      </c>
      <c r="P18" s="40" t="s">
        <v>31</v>
      </c>
      <c r="Q18" s="71" t="s">
        <v>31</v>
      </c>
      <c r="R18" s="46" t="s">
        <v>31</v>
      </c>
      <c r="S18" s="40" t="s">
        <v>31</v>
      </c>
      <c r="T18" s="50"/>
      <c r="U18" s="50"/>
      <c r="V18" s="51"/>
      <c r="W18" s="8">
        <v>11</v>
      </c>
      <c r="X18" s="69">
        <f>COUNTIF($E18:$S18,X$12)</f>
        <v>0</v>
      </c>
      <c r="Y18" s="8">
        <v>0</v>
      </c>
      <c r="Z18" s="8">
        <f t="shared" si="0"/>
        <v>11</v>
      </c>
    </row>
    <row r="19" spans="1:26" ht="60" customHeight="1">
      <c r="A19" s="53" t="s">
        <v>46</v>
      </c>
      <c r="B19" s="58" t="s">
        <v>31</v>
      </c>
      <c r="C19" s="46" t="s">
        <v>31</v>
      </c>
      <c r="D19" s="57" t="s">
        <v>10</v>
      </c>
      <c r="E19" s="47" t="s">
        <v>10</v>
      </c>
      <c r="F19" s="46" t="s">
        <v>31</v>
      </c>
      <c r="G19" s="57" t="s">
        <v>31</v>
      </c>
      <c r="H19" s="138"/>
      <c r="I19" s="138"/>
      <c r="J19" s="139"/>
      <c r="K19" s="138"/>
      <c r="L19" s="138"/>
      <c r="M19" s="139"/>
      <c r="N19" s="38" t="s">
        <v>35</v>
      </c>
      <c r="O19" s="46" t="s">
        <v>31</v>
      </c>
      <c r="P19" s="40" t="s">
        <v>31</v>
      </c>
      <c r="Q19" s="136" t="s">
        <v>31</v>
      </c>
      <c r="R19" s="46" t="s">
        <v>42</v>
      </c>
      <c r="S19" s="40" t="s">
        <v>31</v>
      </c>
      <c r="T19" s="50"/>
      <c r="U19" s="50"/>
      <c r="V19" s="51"/>
      <c r="W19" s="8">
        <v>8</v>
      </c>
      <c r="X19" s="8">
        <v>3</v>
      </c>
      <c r="Y19" s="8">
        <v>1</v>
      </c>
      <c r="Z19" s="8">
        <f t="shared" si="0"/>
        <v>12</v>
      </c>
    </row>
    <row r="20" spans="1:26" ht="60" customHeight="1">
      <c r="A20" s="53" t="s">
        <v>47</v>
      </c>
      <c r="B20" s="47" t="s">
        <v>10</v>
      </c>
      <c r="C20" s="54" t="s">
        <v>42</v>
      </c>
      <c r="D20" s="57" t="s">
        <v>31</v>
      </c>
      <c r="E20" s="63" t="s">
        <v>31</v>
      </c>
      <c r="F20" s="54" t="s">
        <v>10</v>
      </c>
      <c r="G20" s="40" t="s">
        <v>31</v>
      </c>
      <c r="H20" s="138"/>
      <c r="I20" s="138"/>
      <c r="J20" s="139"/>
      <c r="K20" s="138"/>
      <c r="L20" s="138"/>
      <c r="M20" s="139"/>
      <c r="N20" s="59" t="s">
        <v>20</v>
      </c>
      <c r="O20" s="46" t="s">
        <v>10</v>
      </c>
      <c r="P20" s="40" t="s">
        <v>31</v>
      </c>
      <c r="Q20" s="66" t="s">
        <v>31</v>
      </c>
      <c r="R20" s="46" t="s">
        <v>31</v>
      </c>
      <c r="S20" s="40" t="s">
        <v>31</v>
      </c>
      <c r="T20" s="50"/>
      <c r="U20" s="50"/>
      <c r="V20" s="51"/>
      <c r="W20" s="8">
        <v>7</v>
      </c>
      <c r="X20" s="8">
        <v>3</v>
      </c>
      <c r="Y20" s="8">
        <v>2</v>
      </c>
      <c r="Z20" s="8">
        <f t="shared" si="0"/>
        <v>12</v>
      </c>
    </row>
    <row r="21" spans="1:26" ht="60" customHeight="1" thickBot="1">
      <c r="A21" s="74" t="s">
        <v>48</v>
      </c>
      <c r="B21" s="78" t="s">
        <v>31</v>
      </c>
      <c r="C21" s="79" t="s">
        <v>31</v>
      </c>
      <c r="D21" s="77" t="s">
        <v>31</v>
      </c>
      <c r="E21" s="78" t="s">
        <v>31</v>
      </c>
      <c r="F21" s="79" t="s">
        <v>31</v>
      </c>
      <c r="G21" s="77" t="s">
        <v>31</v>
      </c>
      <c r="H21" s="142"/>
      <c r="I21" s="142"/>
      <c r="J21" s="143"/>
      <c r="K21" s="142"/>
      <c r="L21" s="142"/>
      <c r="M21" s="143"/>
      <c r="N21" s="78" t="s">
        <v>31</v>
      </c>
      <c r="O21" s="81" t="s">
        <v>31</v>
      </c>
      <c r="P21" s="144" t="s">
        <v>31</v>
      </c>
      <c r="Q21" s="145" t="s">
        <v>31</v>
      </c>
      <c r="R21" s="81" t="s">
        <v>31</v>
      </c>
      <c r="S21" s="59" t="s">
        <v>20</v>
      </c>
      <c r="T21" s="86"/>
      <c r="U21" s="86"/>
      <c r="V21" s="87"/>
      <c r="W21" s="8">
        <v>11</v>
      </c>
      <c r="X21" s="8">
        <f>COUNTIF($E21:$S21,X$12)</f>
        <v>0</v>
      </c>
      <c r="Y21" s="8">
        <v>1</v>
      </c>
      <c r="Z21" s="8">
        <f t="shared" si="0"/>
        <v>12</v>
      </c>
    </row>
    <row r="22" spans="1:26" ht="23.4" customHeight="1"/>
    <row r="23" spans="1:26" s="6" customFormat="1" ht="23.4" customHeight="1"/>
    <row r="24" spans="1:26">
      <c r="A24" s="6"/>
    </row>
    <row r="25" spans="1:26">
      <c r="A25" s="6"/>
    </row>
    <row r="26" spans="1:26">
      <c r="A26" s="6"/>
    </row>
    <row r="27" spans="1:26">
      <c r="A27" s="6"/>
    </row>
    <row r="28" spans="1:26">
      <c r="A28" s="6"/>
    </row>
    <row r="29" spans="1:26">
      <c r="A29" s="6"/>
    </row>
    <row r="30" spans="1:26">
      <c r="A30" s="6"/>
    </row>
    <row r="34" spans="1:26" ht="24.6">
      <c r="A34" s="91" t="s">
        <v>49</v>
      </c>
      <c r="B34" s="91" t="str">
        <f>TEXT(B11,"m")&amp;"月"&amp;TEXT(B11,"d")&amp;"日"&amp;TEXT(B11,"aaa")&amp;"曜び"</f>
        <v>5月23日木曜び</v>
      </c>
      <c r="C34" s="91"/>
      <c r="D34" s="91"/>
      <c r="E34" s="91" t="str">
        <f>TEXT(E11,"m")&amp;"月"&amp;TEXT(E11,"d")&amp;"日"&amp;TEXT(E11,"aaa")&amp;"曜び"</f>
        <v>5月24日金曜び</v>
      </c>
      <c r="F34" s="91"/>
      <c r="G34" s="91"/>
      <c r="H34" s="91" t="str">
        <f>TEXT(H11,"m")&amp;"月"&amp;TEXT(H11,"d")&amp;"日"&amp;TEXT(H11,"aaa")&amp;"曜び"</f>
        <v>5月25日土曜び</v>
      </c>
      <c r="I34" s="91"/>
      <c r="J34" s="91"/>
      <c r="K34" s="91" t="str">
        <f>TEXT(K11,"m")&amp;"月"&amp;TEXT(K11,"d")&amp;"日"&amp;TEXT(K11,"aaa")&amp;"曜び"</f>
        <v>5月26日日曜び</v>
      </c>
      <c r="L34" s="91"/>
      <c r="M34" s="91"/>
      <c r="N34" s="91" t="str">
        <f>TEXT(N11,"m")&amp;"月"&amp;TEXT(N11,"d")&amp;"日"&amp;TEXT(N11,"aaa")&amp;"曜び"</f>
        <v>5月27日月曜び</v>
      </c>
      <c r="O34" s="91"/>
      <c r="P34" s="91"/>
      <c r="Q34" s="91" t="str">
        <f>TEXT(Q11,"m")&amp;"月"&amp;TEXT(Q11,"d")&amp;"日"&amp;TEXT(Q11,"aaa")&amp;"曜び"</f>
        <v>5月28日火曜び</v>
      </c>
      <c r="R34" s="91"/>
      <c r="S34" s="91"/>
      <c r="T34" s="91" t="str">
        <f>TEXT(T11,"m")&amp;"月"&amp;TEXT(T11,"d")&amp;"日"&amp;TEXT(T11,"aaa")&amp;"曜び"</f>
        <v>5月29日水曜び</v>
      </c>
      <c r="U34" s="6"/>
      <c r="V34" s="6"/>
      <c r="W34" s="6"/>
      <c r="X34" s="6"/>
      <c r="Y34" s="6"/>
      <c r="Z34" s="6"/>
    </row>
    <row r="35" spans="1:26" ht="24.6">
      <c r="A35" s="91"/>
      <c r="B35" s="91" t="s">
        <v>50</v>
      </c>
      <c r="C35" s="91" t="s">
        <v>51</v>
      </c>
      <c r="D35" s="91" t="s">
        <v>52</v>
      </c>
      <c r="E35" s="91" t="s">
        <v>50</v>
      </c>
      <c r="F35" s="91" t="s">
        <v>51</v>
      </c>
      <c r="G35" s="91" t="s">
        <v>52</v>
      </c>
      <c r="H35" s="91" t="s">
        <v>50</v>
      </c>
      <c r="I35" s="91" t="s">
        <v>51</v>
      </c>
      <c r="J35" s="91" t="s">
        <v>52</v>
      </c>
      <c r="K35" s="91" t="s">
        <v>50</v>
      </c>
      <c r="L35" s="91" t="s">
        <v>51</v>
      </c>
      <c r="M35" s="91" t="s">
        <v>52</v>
      </c>
      <c r="N35" s="91" t="s">
        <v>50</v>
      </c>
      <c r="O35" s="91" t="s">
        <v>51</v>
      </c>
      <c r="P35" s="91" t="s">
        <v>52</v>
      </c>
      <c r="Q35" s="91" t="s">
        <v>50</v>
      </c>
      <c r="R35" s="91" t="s">
        <v>51</v>
      </c>
      <c r="S35" s="91" t="s">
        <v>52</v>
      </c>
      <c r="T35" s="91" t="s">
        <v>27</v>
      </c>
      <c r="U35" s="6"/>
      <c r="V35" s="6"/>
      <c r="W35" s="6"/>
      <c r="X35" s="6"/>
      <c r="Y35" s="6"/>
      <c r="Z35" s="6"/>
    </row>
    <row r="36" spans="1:26" ht="24.6">
      <c r="A36" s="91" t="s">
        <v>53</v>
      </c>
      <c r="B36" s="91" t="str">
        <f>IF('1-③'!T13="○",VLOOKUP($A36,テキスト版文字列,2,0),"")</f>
        <v/>
      </c>
      <c r="C36" s="91" t="str">
        <f>IF('1-③'!U13="○",VLOOKUP($A36,テキスト版文字列,2,0),"")</f>
        <v/>
      </c>
      <c r="D36" s="91" t="str">
        <f>IF('1-③'!V13="○",VLOOKUP($A36,テキスト版文字列,2,0),"")</f>
        <v/>
      </c>
      <c r="E36" s="91" t="str">
        <f t="shared" ref="E36:V36" si="1">IF(E13="○",VLOOKUP($A36,テキスト版文字列,2,0),"")</f>
        <v/>
      </c>
      <c r="F36" s="91" t="str">
        <f t="shared" si="1"/>
        <v>運動じょう</v>
      </c>
      <c r="G36" s="91" t="str">
        <f t="shared" si="1"/>
        <v/>
      </c>
      <c r="H36" s="91" t="str">
        <f t="shared" si="1"/>
        <v/>
      </c>
      <c r="I36" s="91" t="str">
        <f t="shared" si="1"/>
        <v/>
      </c>
      <c r="J36" s="91" t="str">
        <f t="shared" si="1"/>
        <v/>
      </c>
      <c r="K36" s="91" t="str">
        <f t="shared" si="1"/>
        <v/>
      </c>
      <c r="L36" s="91" t="str">
        <f t="shared" si="1"/>
        <v/>
      </c>
      <c r="M36" s="91" t="str">
        <f t="shared" si="1"/>
        <v/>
      </c>
      <c r="N36" s="91" t="str">
        <f t="shared" si="1"/>
        <v>運動じょう</v>
      </c>
      <c r="O36" s="91" t="str">
        <f t="shared" si="1"/>
        <v/>
      </c>
      <c r="P36" s="91" t="str">
        <f t="shared" si="1"/>
        <v>運動じょう</v>
      </c>
      <c r="Q36" s="91" t="str">
        <f t="shared" si="1"/>
        <v/>
      </c>
      <c r="R36" s="91" t="str">
        <f t="shared" si="1"/>
        <v/>
      </c>
      <c r="S36" s="91" t="str">
        <f t="shared" si="1"/>
        <v/>
      </c>
      <c r="T36" s="91" t="str">
        <f t="shared" si="1"/>
        <v/>
      </c>
      <c r="U36" s="91" t="str">
        <f t="shared" si="1"/>
        <v/>
      </c>
      <c r="V36" s="91" t="str">
        <f t="shared" si="1"/>
        <v/>
      </c>
      <c r="W36" s="6"/>
      <c r="X36" s="6"/>
      <c r="Y36" s="6"/>
      <c r="Z36" s="6"/>
    </row>
    <row r="37" spans="1:26" ht="24.6">
      <c r="A37" s="91" t="s">
        <v>54</v>
      </c>
      <c r="B37" s="91" t="str">
        <f>IF('1-③'!T14="○",VLOOKUP($A37,テキスト版文字列,2,0),"")</f>
        <v/>
      </c>
      <c r="C37" s="91" t="str">
        <f>IF('1-③'!U14="○",VLOOKUP($A37,テキスト版文字列,2,0),"")</f>
        <v/>
      </c>
      <c r="D37" s="91" t="str">
        <f>IF('1-③'!V14="○",VLOOKUP($A37,テキスト版文字列,2,0),"")</f>
        <v/>
      </c>
      <c r="E37" s="91" t="str">
        <f t="shared" ref="E37:E44" si="2">IF(E14="○",VLOOKUP($A37,テキスト版文字列,2,0),"")</f>
        <v>体育館</v>
      </c>
      <c r="F37" s="91" t="e">
        <f>IF(#REF!="○",VLOOKUP($A37,テキスト版文字列,2,0),"")</f>
        <v>#REF!</v>
      </c>
      <c r="G37" s="91" t="e">
        <f>IF(#REF!="○",VLOOKUP($A37,テキスト版文字列,2,0),"")</f>
        <v>#REF!</v>
      </c>
      <c r="H37" s="91" t="str">
        <f t="shared" ref="H37:V37" si="3">IF(H14="○",VLOOKUP($A37,テキスト版文字列,2,0),"")</f>
        <v/>
      </c>
      <c r="I37" s="91" t="str">
        <f t="shared" si="3"/>
        <v/>
      </c>
      <c r="J37" s="91" t="str">
        <f t="shared" si="3"/>
        <v/>
      </c>
      <c r="K37" s="91" t="str">
        <f t="shared" si="3"/>
        <v/>
      </c>
      <c r="L37" s="91" t="str">
        <f t="shared" si="3"/>
        <v/>
      </c>
      <c r="M37" s="91" t="str">
        <f t="shared" si="3"/>
        <v/>
      </c>
      <c r="N37" s="91" t="str">
        <f t="shared" si="3"/>
        <v/>
      </c>
      <c r="O37" s="91" t="str">
        <f t="shared" si="3"/>
        <v>体育館</v>
      </c>
      <c r="P37" s="91" t="str">
        <f t="shared" si="3"/>
        <v/>
      </c>
      <c r="Q37" s="91" t="str">
        <f t="shared" si="3"/>
        <v>体育館</v>
      </c>
      <c r="R37" s="91" t="str">
        <f t="shared" si="3"/>
        <v/>
      </c>
      <c r="S37" s="91" t="str">
        <f t="shared" si="3"/>
        <v>体育館</v>
      </c>
      <c r="T37" s="91" t="str">
        <f t="shared" si="3"/>
        <v/>
      </c>
      <c r="U37" s="91" t="str">
        <f t="shared" si="3"/>
        <v/>
      </c>
      <c r="V37" s="91" t="str">
        <f t="shared" si="3"/>
        <v/>
      </c>
      <c r="W37" s="6"/>
      <c r="X37" s="6"/>
      <c r="Y37" s="6"/>
      <c r="Z37" s="6"/>
    </row>
    <row r="38" spans="1:26" ht="24.6">
      <c r="A38" s="91" t="s">
        <v>55</v>
      </c>
      <c r="B38" s="91" t="str">
        <f>IF('1-③'!T15="○",VLOOKUP($A38,テキスト版文字列,2,0),"")</f>
        <v/>
      </c>
      <c r="C38" s="91" t="str">
        <f>IF('1-③'!U15="○",VLOOKUP($A38,テキスト版文字列,2,0),"")</f>
        <v/>
      </c>
      <c r="D38" s="91" t="str">
        <f>IF('1-③'!V15="○",VLOOKUP($A38,テキスト版文字列,2,0),"")</f>
        <v/>
      </c>
      <c r="E38" s="91" t="str">
        <f t="shared" si="2"/>
        <v/>
      </c>
      <c r="F38" s="91" t="str">
        <f t="shared" ref="F38:F44" si="4">IF(F15="○",VLOOKUP($A38,テキスト版文字列,2,0),"")</f>
        <v>プール</v>
      </c>
      <c r="G38" s="91" t="e">
        <f>IF(#REF!="○",VLOOKUP($A38,テキスト版文字列,2,0),"")</f>
        <v>#REF!</v>
      </c>
      <c r="H38" s="91" t="str">
        <f t="shared" ref="H38:V38" si="5">IF(H15="○",VLOOKUP($A38,テキスト版文字列,2,0),"")</f>
        <v/>
      </c>
      <c r="I38" s="91" t="str">
        <f t="shared" si="5"/>
        <v/>
      </c>
      <c r="J38" s="91" t="str">
        <f t="shared" si="5"/>
        <v/>
      </c>
      <c r="K38" s="91" t="str">
        <f t="shared" si="5"/>
        <v/>
      </c>
      <c r="L38" s="91" t="str">
        <f t="shared" si="5"/>
        <v/>
      </c>
      <c r="M38" s="91" t="str">
        <f t="shared" si="5"/>
        <v/>
      </c>
      <c r="N38" s="91" t="str">
        <f t="shared" si="5"/>
        <v/>
      </c>
      <c r="O38" s="91" t="str">
        <f t="shared" si="5"/>
        <v>プール</v>
      </c>
      <c r="P38" s="91" t="str">
        <f t="shared" si="5"/>
        <v/>
      </c>
      <c r="Q38" s="91" t="str">
        <f t="shared" si="5"/>
        <v/>
      </c>
      <c r="R38" s="91" t="str">
        <f t="shared" si="5"/>
        <v/>
      </c>
      <c r="S38" s="91" t="str">
        <f t="shared" si="5"/>
        <v>プール</v>
      </c>
      <c r="T38" s="91" t="str">
        <f t="shared" si="5"/>
        <v/>
      </c>
      <c r="U38" s="91" t="str">
        <f t="shared" si="5"/>
        <v/>
      </c>
      <c r="V38" s="91" t="str">
        <f t="shared" si="5"/>
        <v/>
      </c>
      <c r="W38" s="6"/>
      <c r="X38" s="6"/>
      <c r="Y38" s="6"/>
      <c r="Z38" s="6"/>
    </row>
    <row r="39" spans="1:26" ht="24.6">
      <c r="A39" s="91" t="s">
        <v>56</v>
      </c>
      <c r="B39" s="91" t="str">
        <f>IF('1-③'!T16="○",VLOOKUP($A39,テキスト版文字列,2,0),"")</f>
        <v/>
      </c>
      <c r="C39" s="91" t="str">
        <f>IF('1-③'!U16="○",VLOOKUP($A39,テキスト版文字列,2,0),"")</f>
        <v/>
      </c>
      <c r="D39" s="91" t="str">
        <f>IF('1-③'!V16="○",VLOOKUP($A39,テキスト版文字列,2,0),"")</f>
        <v/>
      </c>
      <c r="E39" s="91" t="str">
        <f t="shared" si="2"/>
        <v/>
      </c>
      <c r="F39" s="91" t="str">
        <f t="shared" si="4"/>
        <v/>
      </c>
      <c r="G39" s="91" t="str">
        <f t="shared" ref="G39:G44" si="6">IF(G16="○",VLOOKUP($A39,テキスト版文字列,2,0),"")</f>
        <v/>
      </c>
      <c r="H39" s="91" t="str">
        <f t="shared" ref="H39:V39" si="7">IF(H16="○",VLOOKUP($A39,テキスト版文字列,2,0),"")</f>
        <v/>
      </c>
      <c r="I39" s="91" t="str">
        <f t="shared" si="7"/>
        <v/>
      </c>
      <c r="J39" s="91" t="str">
        <f t="shared" si="7"/>
        <v/>
      </c>
      <c r="K39" s="91" t="str">
        <f t="shared" si="7"/>
        <v/>
      </c>
      <c r="L39" s="91" t="str">
        <f t="shared" si="7"/>
        <v/>
      </c>
      <c r="M39" s="91" t="str">
        <f t="shared" si="7"/>
        <v/>
      </c>
      <c r="N39" s="91" t="str">
        <f t="shared" si="7"/>
        <v>多目的しつ</v>
      </c>
      <c r="O39" s="91" t="str">
        <f t="shared" si="7"/>
        <v/>
      </c>
      <c r="P39" s="91" t="str">
        <f t="shared" si="7"/>
        <v>多目的しつ</v>
      </c>
      <c r="Q39" s="91" t="str">
        <f t="shared" si="7"/>
        <v/>
      </c>
      <c r="R39" s="91" t="str">
        <f t="shared" si="7"/>
        <v>多目的しつ</v>
      </c>
      <c r="S39" s="91" t="str">
        <f t="shared" si="7"/>
        <v/>
      </c>
      <c r="T39" s="91" t="str">
        <f t="shared" si="7"/>
        <v/>
      </c>
      <c r="U39" s="91" t="str">
        <f t="shared" si="7"/>
        <v/>
      </c>
      <c r="V39" s="91" t="str">
        <f t="shared" si="7"/>
        <v/>
      </c>
      <c r="W39" s="6"/>
      <c r="X39" s="6"/>
      <c r="Y39" s="6"/>
      <c r="Z39" s="6"/>
    </row>
    <row r="40" spans="1:26" ht="24.6">
      <c r="A40" s="91" t="s">
        <v>57</v>
      </c>
      <c r="B40" s="91" t="str">
        <f>IF('1-③'!T17="○",VLOOKUP($A40,テキスト版文字列,2,0),"")</f>
        <v/>
      </c>
      <c r="C40" s="91" t="str">
        <f>IF('1-③'!U17="○",VLOOKUP($A40,テキスト版文字列,2,0),"")</f>
        <v/>
      </c>
      <c r="D40" s="91" t="str">
        <f>IF('1-③'!V17="○",VLOOKUP($A40,テキスト版文字列,2,0),"")</f>
        <v/>
      </c>
      <c r="E40" s="91" t="str">
        <f t="shared" si="2"/>
        <v>卓球</v>
      </c>
      <c r="F40" s="91" t="str">
        <f t="shared" si="4"/>
        <v>卓球</v>
      </c>
      <c r="G40" s="91" t="str">
        <f t="shared" si="6"/>
        <v/>
      </c>
      <c r="H40" s="91" t="str">
        <f t="shared" ref="H40:V40" si="8">IF(H17="○",VLOOKUP($A40,テキスト版文字列,2,0),"")</f>
        <v/>
      </c>
      <c r="I40" s="91" t="str">
        <f t="shared" si="8"/>
        <v/>
      </c>
      <c r="J40" s="91" t="str">
        <f t="shared" si="8"/>
        <v/>
      </c>
      <c r="K40" s="91" t="str">
        <f t="shared" si="8"/>
        <v/>
      </c>
      <c r="L40" s="91" t="str">
        <f t="shared" si="8"/>
        <v/>
      </c>
      <c r="M40" s="91" t="str">
        <f t="shared" si="8"/>
        <v/>
      </c>
      <c r="N40" s="91" t="str">
        <f t="shared" si="8"/>
        <v>卓球</v>
      </c>
      <c r="O40" s="91" t="str">
        <f t="shared" si="8"/>
        <v>卓球</v>
      </c>
      <c r="P40" s="91" t="str">
        <f t="shared" si="8"/>
        <v>卓球</v>
      </c>
      <c r="Q40" s="91" t="str">
        <f t="shared" si="8"/>
        <v>卓球</v>
      </c>
      <c r="R40" s="91" t="str">
        <f t="shared" si="8"/>
        <v>卓球</v>
      </c>
      <c r="S40" s="91" t="str">
        <f t="shared" si="8"/>
        <v>卓球</v>
      </c>
      <c r="T40" s="91" t="str">
        <f t="shared" si="8"/>
        <v/>
      </c>
      <c r="U40" s="91" t="str">
        <f t="shared" si="8"/>
        <v/>
      </c>
      <c r="V40" s="91" t="str">
        <f t="shared" si="8"/>
        <v/>
      </c>
      <c r="W40" s="6"/>
      <c r="X40" s="6"/>
      <c r="Y40" s="6"/>
      <c r="Z40" s="6"/>
    </row>
    <row r="41" spans="1:26" ht="24.6">
      <c r="A41" s="91" t="s">
        <v>58</v>
      </c>
      <c r="B41" s="91" t="str">
        <f>IF('1-③'!T18="○",VLOOKUP($A41,テキスト版文字列,2,0),"")</f>
        <v/>
      </c>
      <c r="C41" s="91" t="str">
        <f>IF('1-③'!U18="○",VLOOKUP($A41,テキスト版文字列,2,0),"")</f>
        <v/>
      </c>
      <c r="D41" s="91" t="str">
        <f>IF('1-③'!V18="○",VLOOKUP($A41,テキスト版文字列,2,0),"")</f>
        <v/>
      </c>
      <c r="E41" s="91" t="str">
        <f t="shared" si="2"/>
        <v>サウンドテーブルテニス</v>
      </c>
      <c r="F41" s="91" t="str">
        <f t="shared" si="4"/>
        <v>サウンドテーブルテニス</v>
      </c>
      <c r="G41" s="91" t="str">
        <f t="shared" si="6"/>
        <v/>
      </c>
      <c r="H41" s="91" t="str">
        <f t="shared" ref="H41:V41" si="9">IF(H18="○",VLOOKUP($A41,テキスト版文字列,2,0),"")</f>
        <v/>
      </c>
      <c r="I41" s="91" t="str">
        <f t="shared" si="9"/>
        <v/>
      </c>
      <c r="J41" s="91" t="str">
        <f t="shared" si="9"/>
        <v/>
      </c>
      <c r="K41" s="91" t="str">
        <f t="shared" si="9"/>
        <v/>
      </c>
      <c r="L41" s="91" t="str">
        <f t="shared" si="9"/>
        <v/>
      </c>
      <c r="M41" s="91" t="str">
        <f t="shared" si="9"/>
        <v/>
      </c>
      <c r="N41" s="91" t="str">
        <f t="shared" si="9"/>
        <v>サウンドテーブルテニス</v>
      </c>
      <c r="O41" s="91" t="str">
        <f t="shared" si="9"/>
        <v>サウンドテーブルテニス</v>
      </c>
      <c r="P41" s="91" t="str">
        <f t="shared" si="9"/>
        <v>サウンドテーブルテニス</v>
      </c>
      <c r="Q41" s="91" t="str">
        <f t="shared" si="9"/>
        <v>サウンドテーブルテニス</v>
      </c>
      <c r="R41" s="91" t="str">
        <f t="shared" si="9"/>
        <v>サウンドテーブルテニス</v>
      </c>
      <c r="S41" s="91" t="str">
        <f t="shared" si="9"/>
        <v>サウンドテーブルテニス</v>
      </c>
      <c r="T41" s="91" t="str">
        <f t="shared" si="9"/>
        <v/>
      </c>
      <c r="U41" s="91" t="str">
        <f t="shared" si="9"/>
        <v/>
      </c>
      <c r="V41" s="91" t="str">
        <f t="shared" si="9"/>
        <v/>
      </c>
      <c r="W41" s="6"/>
      <c r="X41" s="6"/>
      <c r="Y41" s="6"/>
      <c r="Z41" s="6"/>
    </row>
    <row r="42" spans="1:26" ht="24.6">
      <c r="A42" s="91" t="s">
        <v>59</v>
      </c>
      <c r="B42" s="91" t="str">
        <f>IF('1-③'!T19="○",VLOOKUP($A42,テキスト版文字列,2,0),"")</f>
        <v/>
      </c>
      <c r="C42" s="91" t="str">
        <f>IF('1-③'!U19="○",VLOOKUP($A42,テキスト版文字列,2,0),"")</f>
        <v/>
      </c>
      <c r="D42" s="91" t="str">
        <f>IF('1-③'!V19="○",VLOOKUP($A42,テキスト版文字列,2,0),"")</f>
        <v/>
      </c>
      <c r="E42" s="91" t="str">
        <f t="shared" si="2"/>
        <v/>
      </c>
      <c r="F42" s="91" t="str">
        <f t="shared" si="4"/>
        <v>洋きゅうじょう</v>
      </c>
      <c r="G42" s="91" t="str">
        <f t="shared" si="6"/>
        <v>洋きゅうじょう</v>
      </c>
      <c r="H42" s="91" t="str">
        <f t="shared" ref="H42:V42" si="10">IF(H19="○",VLOOKUP($A42,テキスト版文字列,2,0),"")</f>
        <v/>
      </c>
      <c r="I42" s="91" t="str">
        <f t="shared" si="10"/>
        <v/>
      </c>
      <c r="J42" s="91" t="str">
        <f t="shared" si="10"/>
        <v/>
      </c>
      <c r="K42" s="91" t="str">
        <f t="shared" si="10"/>
        <v/>
      </c>
      <c r="L42" s="91" t="str">
        <f t="shared" si="10"/>
        <v/>
      </c>
      <c r="M42" s="91" t="str">
        <f t="shared" si="10"/>
        <v/>
      </c>
      <c r="N42" s="91" t="str">
        <f t="shared" si="10"/>
        <v/>
      </c>
      <c r="O42" s="91" t="str">
        <f t="shared" si="10"/>
        <v>洋きゅうじょう</v>
      </c>
      <c r="P42" s="91" t="str">
        <f t="shared" si="10"/>
        <v>洋きゅうじょう</v>
      </c>
      <c r="Q42" s="91" t="str">
        <f t="shared" si="10"/>
        <v>洋きゅうじょう</v>
      </c>
      <c r="R42" s="91" t="str">
        <f t="shared" si="10"/>
        <v/>
      </c>
      <c r="S42" s="91" t="str">
        <f t="shared" si="10"/>
        <v>洋きゅうじょう</v>
      </c>
      <c r="T42" s="91" t="str">
        <f t="shared" si="10"/>
        <v/>
      </c>
      <c r="U42" s="91" t="str">
        <f t="shared" si="10"/>
        <v/>
      </c>
      <c r="V42" s="91" t="str">
        <f t="shared" si="10"/>
        <v/>
      </c>
      <c r="W42" s="6"/>
      <c r="X42" s="6"/>
      <c r="Y42" s="6"/>
      <c r="Z42" s="6"/>
    </row>
    <row r="43" spans="1:26" ht="24.6">
      <c r="A43" s="91" t="s">
        <v>60</v>
      </c>
      <c r="B43" s="91" t="str">
        <f>IF('1-③'!T20="○",VLOOKUP($A43,テキスト版文字列,2,0),"")</f>
        <v/>
      </c>
      <c r="C43" s="91" t="str">
        <f>IF('1-③'!U20="○",VLOOKUP($A43,テキスト版文字列,2,0),"")</f>
        <v/>
      </c>
      <c r="D43" s="91" t="str">
        <f>IF('1-③'!V20="○",VLOOKUP($A43,テキスト版文字列,2,0),"")</f>
        <v/>
      </c>
      <c r="E43" s="91" t="str">
        <f t="shared" si="2"/>
        <v>テニス</v>
      </c>
      <c r="F43" s="91" t="str">
        <f t="shared" si="4"/>
        <v/>
      </c>
      <c r="G43" s="91" t="str">
        <f t="shared" si="6"/>
        <v>テニス</v>
      </c>
      <c r="H43" s="91" t="str">
        <f t="shared" ref="H43:V43" si="11">IF(H20="○",VLOOKUP($A43,テキスト版文字列,2,0),"")</f>
        <v/>
      </c>
      <c r="I43" s="91" t="str">
        <f t="shared" si="11"/>
        <v/>
      </c>
      <c r="J43" s="91" t="str">
        <f t="shared" si="11"/>
        <v/>
      </c>
      <c r="K43" s="91" t="str">
        <f t="shared" si="11"/>
        <v/>
      </c>
      <c r="L43" s="91" t="str">
        <f t="shared" si="11"/>
        <v/>
      </c>
      <c r="M43" s="91" t="str">
        <f t="shared" si="11"/>
        <v/>
      </c>
      <c r="N43" s="91" t="str">
        <f t="shared" si="11"/>
        <v/>
      </c>
      <c r="O43" s="91" t="str">
        <f t="shared" si="11"/>
        <v/>
      </c>
      <c r="P43" s="91" t="str">
        <f t="shared" si="11"/>
        <v>テニス</v>
      </c>
      <c r="Q43" s="91" t="str">
        <f t="shared" si="11"/>
        <v>テニス</v>
      </c>
      <c r="R43" s="91" t="str">
        <f t="shared" si="11"/>
        <v>テニス</v>
      </c>
      <c r="S43" s="91" t="str">
        <f t="shared" si="11"/>
        <v>テニス</v>
      </c>
      <c r="T43" s="91" t="str">
        <f t="shared" si="11"/>
        <v/>
      </c>
      <c r="U43" s="91" t="str">
        <f t="shared" si="11"/>
        <v/>
      </c>
      <c r="V43" s="91" t="str">
        <f t="shared" si="11"/>
        <v/>
      </c>
      <c r="W43" s="6"/>
      <c r="X43" s="6"/>
      <c r="Y43" s="6"/>
      <c r="Z43" s="6"/>
    </row>
    <row r="44" spans="1:26" ht="24.6">
      <c r="A44" s="91" t="s">
        <v>61</v>
      </c>
      <c r="B44" s="91" t="str">
        <f>IF('1-③'!T21="○",VLOOKUP($A44,テキスト版文字列,2,0),"")</f>
        <v/>
      </c>
      <c r="C44" s="91" t="str">
        <f>IF('1-③'!U21="○",VLOOKUP($A44,テキスト版文字列,2,0),"")</f>
        <v/>
      </c>
      <c r="D44" s="91" t="str">
        <f>IF('1-③'!V21="○",VLOOKUP($A44,テキスト版文字列,2,0),"")</f>
        <v/>
      </c>
      <c r="E44" s="91" t="str">
        <f t="shared" si="2"/>
        <v>トレーニング</v>
      </c>
      <c r="F44" s="91" t="str">
        <f t="shared" si="4"/>
        <v>トレーニング</v>
      </c>
      <c r="G44" s="91" t="str">
        <f t="shared" si="6"/>
        <v>トレーニング</v>
      </c>
      <c r="H44" s="91" t="str">
        <f t="shared" ref="H44:V44" si="12">IF(H21="○",VLOOKUP($A44,テキスト版文字列,2,0),"")</f>
        <v/>
      </c>
      <c r="I44" s="91" t="str">
        <f t="shared" si="12"/>
        <v/>
      </c>
      <c r="J44" s="91" t="str">
        <f t="shared" si="12"/>
        <v/>
      </c>
      <c r="K44" s="91" t="str">
        <f t="shared" si="12"/>
        <v/>
      </c>
      <c r="L44" s="91" t="str">
        <f t="shared" si="12"/>
        <v/>
      </c>
      <c r="M44" s="91" t="str">
        <f t="shared" si="12"/>
        <v/>
      </c>
      <c r="N44" s="91" t="str">
        <f t="shared" si="12"/>
        <v>トレーニング</v>
      </c>
      <c r="O44" s="91" t="str">
        <f t="shared" si="12"/>
        <v>トレーニング</v>
      </c>
      <c r="P44" s="91" t="str">
        <f t="shared" si="12"/>
        <v>トレーニング</v>
      </c>
      <c r="Q44" s="91" t="str">
        <f t="shared" si="12"/>
        <v>トレーニング</v>
      </c>
      <c r="R44" s="91" t="str">
        <f t="shared" si="12"/>
        <v>トレーニング</v>
      </c>
      <c r="S44" s="91" t="str">
        <f t="shared" si="12"/>
        <v/>
      </c>
      <c r="T44" s="91" t="str">
        <f t="shared" si="12"/>
        <v/>
      </c>
      <c r="U44" s="91" t="str">
        <f t="shared" si="12"/>
        <v/>
      </c>
      <c r="V44" s="91" t="str">
        <f t="shared" si="12"/>
        <v/>
      </c>
      <c r="W44" s="6"/>
      <c r="X44" s="6"/>
      <c r="Y44" s="6"/>
      <c r="Z44" s="6"/>
    </row>
    <row r="45" spans="1:26" ht="24.6">
      <c r="A45" s="91"/>
      <c r="B45" s="91" t="str">
        <f>_xlfn.TEXTJOIN("。",TRUE,B34:B44)</f>
        <v>5月23日木曜び。午前 </v>
      </c>
      <c r="C45" s="91" t="str">
        <f>_xlfn.TEXTJOIN("。",TRUE,C34:C44)</f>
        <v>午後 </v>
      </c>
      <c r="D45" s="91" t="str">
        <f t="shared" ref="D45:T45" si="13">_xlfn.TEXTJOIN("。",TRUE,D34:D44)</f>
        <v>夜間 </v>
      </c>
      <c r="E45" s="91" t="str">
        <f t="shared" si="13"/>
        <v>5月24日金曜び。午前 。体育館。卓球。サウンドテーブルテニス。テニス。トレーニング</v>
      </c>
      <c r="F45" s="91" t="e">
        <f t="shared" si="13"/>
        <v>#REF!</v>
      </c>
      <c r="G45" s="91" t="e">
        <f t="shared" si="13"/>
        <v>#REF!</v>
      </c>
      <c r="H45" s="91" t="str">
        <f t="shared" si="13"/>
        <v>5月25日土曜び。午前 </v>
      </c>
      <c r="I45" s="91" t="str">
        <f t="shared" si="13"/>
        <v>午後 </v>
      </c>
      <c r="J45" s="91" t="str">
        <f t="shared" si="13"/>
        <v>夜間 </v>
      </c>
      <c r="K45" s="91" t="str">
        <f t="shared" si="13"/>
        <v>5月26日日曜び。午前 </v>
      </c>
      <c r="L45" s="91" t="str">
        <f t="shared" si="13"/>
        <v>午後 </v>
      </c>
      <c r="M45" s="91" t="str">
        <f t="shared" si="13"/>
        <v>夜間 </v>
      </c>
      <c r="N45" s="91" t="str">
        <f t="shared" si="13"/>
        <v>5月27日月曜び。午前 。運動じょう。多目的しつ。卓球。サウンドテーブルテニス。トレーニング</v>
      </c>
      <c r="O45" s="91" t="str">
        <f t="shared" si="13"/>
        <v>午後 。体育館。プール。卓球。サウンドテーブルテニス。洋きゅうじょう。トレーニング</v>
      </c>
      <c r="P45" s="91" t="str">
        <f t="shared" si="13"/>
        <v>夜間 。運動じょう。多目的しつ。卓球。サウンドテーブルテニス。洋きゅうじょう。テニス。トレーニング</v>
      </c>
      <c r="Q45" s="91" t="str">
        <f t="shared" si="13"/>
        <v>5月28日火曜び。午前 。体育館。卓球。サウンドテーブルテニス。洋きゅうじょう。テニス。トレーニング</v>
      </c>
      <c r="R45" s="91" t="str">
        <f t="shared" si="13"/>
        <v>午後 。多目的しつ。卓球。サウンドテーブルテニス。テニス。トレーニング</v>
      </c>
      <c r="S45" s="91" t="str">
        <f t="shared" si="13"/>
        <v>夜間 。体育館。プール。卓球。サウンドテーブルテニス。洋きゅうじょう。テニス</v>
      </c>
      <c r="T45" s="91" t="str">
        <f t="shared" si="13"/>
        <v>5月29日水曜び。休館日</v>
      </c>
      <c r="U45" s="6"/>
      <c r="V45" s="6"/>
      <c r="W45" s="6"/>
      <c r="X45" s="6"/>
      <c r="Y45" s="6"/>
      <c r="Z45" s="6"/>
    </row>
    <row r="46" spans="1:26" ht="24.6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6"/>
      <c r="U46" s="6"/>
      <c r="V46" s="6"/>
      <c r="W46" s="6"/>
      <c r="X46" s="6"/>
      <c r="Y46" s="6"/>
      <c r="Z46" s="6"/>
    </row>
    <row r="47" spans="1:26" ht="24.6">
      <c r="A47" s="91" t="str">
        <f>_xlfn.TEXTJOIN("。",TRUE,B45:D45)&amp;"。"</f>
        <v>5月23日木曜び。午前 。午後 。夜間 。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6"/>
      <c r="U47" s="6"/>
      <c r="V47" s="6"/>
      <c r="W47" s="6"/>
      <c r="X47" s="6"/>
      <c r="Y47" s="6"/>
      <c r="Z47" s="6"/>
    </row>
    <row r="48" spans="1:26" ht="24.6">
      <c r="A48" s="91" t="e">
        <f>_xlfn.TEXTJOIN("。",TRUE,E45:G45)&amp;"。"</f>
        <v>#REF!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6"/>
      <c r="U48" s="6"/>
      <c r="V48" s="6"/>
      <c r="W48" s="6"/>
      <c r="X48" s="6"/>
      <c r="Y48" s="6"/>
      <c r="Z48" s="6"/>
    </row>
    <row r="49" spans="1:26" ht="24.6">
      <c r="A49" s="91" t="str">
        <f>_xlfn.TEXTJOIN("。",TRUE,H45:J45)&amp;"。"</f>
        <v>5月25日土曜び。午前 。午後 。夜間 。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6"/>
      <c r="U49" s="6"/>
      <c r="V49" s="6"/>
      <c r="W49" s="6"/>
      <c r="X49" s="6"/>
      <c r="Y49" s="6"/>
      <c r="Z49" s="6"/>
    </row>
    <row r="50" spans="1:26" ht="24.6">
      <c r="A50" s="91" t="str">
        <f>_xlfn.TEXTJOIN("。",TRUE,K45:M45)&amp;"。"</f>
        <v>5月26日日曜び。午前 。午後 。夜間 。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6"/>
      <c r="U50" s="6"/>
      <c r="V50" s="6"/>
      <c r="W50" s="6"/>
      <c r="X50" s="6"/>
      <c r="Y50" s="6"/>
      <c r="Z50" s="6"/>
    </row>
    <row r="51" spans="1:26" ht="24.6">
      <c r="A51" s="91" t="str">
        <f>_xlfn.TEXTJOIN("。",TRUE,N45:P45)&amp;"。"</f>
        <v>5月27日月曜び。午前 。運動じょう。多目的しつ。卓球。サウンドテーブルテニス。トレーニング。午後 。体育館。プール。卓球。サウンドテーブルテニス。洋きゅうじょう。トレーニング。夜間 。運動じょう。多目的しつ。卓球。サウンドテーブルテニス。洋きゅうじょう。テニス。トレーニング。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6"/>
      <c r="U51" s="6"/>
      <c r="V51" s="6"/>
      <c r="W51" s="6"/>
      <c r="X51" s="6"/>
      <c r="Y51" s="6"/>
      <c r="Z51" s="6"/>
    </row>
    <row r="52" spans="1:26" ht="24.6">
      <c r="A52" s="91" t="str">
        <f>_xlfn.TEXTJOIN("。",TRUE,Q45:S45)&amp;"。"</f>
        <v>5月28日火曜び。午前 。体育館。卓球。サウンドテーブルテニス。洋きゅうじょう。テニス。トレーニング。午後 。多目的しつ。卓球。サウンドテーブルテニス。テニス。トレーニング。夜間 。体育館。プール。卓球。サウンドテーブルテニス。洋きゅうじょう。テニス。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6"/>
      <c r="U52" s="6"/>
      <c r="V52" s="6"/>
      <c r="W52" s="6"/>
      <c r="X52" s="6"/>
      <c r="Y52" s="6"/>
      <c r="Z52" s="6"/>
    </row>
    <row r="53" spans="1:26" ht="24.6">
      <c r="A53" s="91" t="str">
        <f>_xlfn.TEXTJOIN("。",TRUE,T45:V45)&amp;"。"</f>
        <v>5月29日水曜び。休館日。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6"/>
      <c r="U53" s="6"/>
      <c r="V53" s="6"/>
      <c r="W53" s="6"/>
      <c r="X53" s="6"/>
      <c r="Y53" s="6"/>
      <c r="Z53" s="6"/>
    </row>
    <row r="54" spans="1:26" ht="24.6">
      <c r="A54" s="91" t="e">
        <f>A47&amp;CHAR(10)&amp;A48&amp;CHAR(10)&amp;A49&amp;CHAR(10)&amp;A50&amp;CHAR(10)&amp;A51&amp;CHAR(10)&amp;A52&amp;CHAR(10)&amp;A53</f>
        <v>#REF!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6"/>
      <c r="U54" s="6"/>
      <c r="V54" s="6"/>
      <c r="W54" s="6"/>
      <c r="X54" s="6"/>
      <c r="Y54" s="6"/>
      <c r="Z54" s="6"/>
    </row>
    <row r="55" spans="1:26" ht="24.6">
      <c r="A55" s="91" t="s">
        <v>62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6"/>
      <c r="U55" s="6"/>
      <c r="V55" s="6"/>
      <c r="W55" s="6"/>
      <c r="X55" s="6"/>
      <c r="Y55" s="6"/>
      <c r="Z55" s="6"/>
    </row>
  </sheetData>
  <mergeCells count="4">
    <mergeCell ref="B4:B9"/>
    <mergeCell ref="H12:J21"/>
    <mergeCell ref="K12:M21"/>
    <mergeCell ref="T12:V21"/>
  </mergeCells>
  <phoneticPr fontId="2"/>
  <conditionalFormatting sqref="B20:C20">
    <cfRule type="cellIs" dxfId="24" priority="13" operator="equal">
      <formula>"×"</formula>
    </cfRule>
  </conditionalFormatting>
  <conditionalFormatting sqref="B13:F13">
    <cfRule type="cellIs" dxfId="23" priority="11" operator="equal">
      <formula>"×"</formula>
    </cfRule>
    <cfRule type="cellIs" dxfId="22" priority="12" operator="equal">
      <formula>"団体"</formula>
    </cfRule>
  </conditionalFormatting>
  <conditionalFormatting sqref="B14:G14 B16:C16 F20:G20">
    <cfRule type="cellIs" dxfId="21" priority="7" operator="equal">
      <formula>"×"</formula>
    </cfRule>
    <cfRule type="cellIs" dxfId="20" priority="8" operator="equal">
      <formula>"団体"</formula>
    </cfRule>
  </conditionalFormatting>
  <conditionalFormatting sqref="B12:H12 K12 N12:T12">
    <cfRule type="cellIs" dxfId="19" priority="25" operator="equal">
      <formula>"×"</formula>
    </cfRule>
  </conditionalFormatting>
  <conditionalFormatting sqref="C17:D18 C19:G19 B20:C20 B21:G21">
    <cfRule type="cellIs" dxfId="18" priority="23" operator="equal">
      <formula>"団体"</formula>
    </cfRule>
  </conditionalFormatting>
  <conditionalFormatting sqref="C17:D18 C19:G19 B21:G21">
    <cfRule type="cellIs" dxfId="17" priority="24" operator="equal">
      <formula>"×"</formula>
    </cfRule>
  </conditionalFormatting>
  <conditionalFormatting sqref="E16">
    <cfRule type="cellIs" dxfId="16" priority="1" operator="equal">
      <formula>"×"</formula>
    </cfRule>
    <cfRule type="cellIs" dxfId="15" priority="2" operator="equal">
      <formula>"団体"</formula>
    </cfRule>
  </conditionalFormatting>
  <conditionalFormatting sqref="F16:G18">
    <cfRule type="cellIs" dxfId="14" priority="21" operator="equal">
      <formula>"×"</formula>
    </cfRule>
    <cfRule type="cellIs" dxfId="13" priority="22" operator="equal">
      <formula>"団体"</formula>
    </cfRule>
  </conditionalFormatting>
  <conditionalFormatting sqref="N13:N16">
    <cfRule type="cellIs" dxfId="12" priority="5" operator="equal">
      <formula>"×"</formula>
    </cfRule>
    <cfRule type="cellIs" dxfId="11" priority="6" operator="equal">
      <formula>"団体"</formula>
    </cfRule>
  </conditionalFormatting>
  <conditionalFormatting sqref="N19 R19:S20 N21">
    <cfRule type="cellIs" dxfId="10" priority="14" operator="equal">
      <formula>"×"</formula>
    </cfRule>
    <cfRule type="cellIs" dxfId="9" priority="15" operator="equal">
      <formula>"団体"</formula>
    </cfRule>
  </conditionalFormatting>
  <conditionalFormatting sqref="N17:S18 O19:P20">
    <cfRule type="cellIs" dxfId="8" priority="19" operator="equal">
      <formula>"団体"</formula>
    </cfRule>
  </conditionalFormatting>
  <conditionalFormatting sqref="N17:S18">
    <cfRule type="cellIs" dxfId="7" priority="20" operator="equal">
      <formula>"×"</formula>
    </cfRule>
  </conditionalFormatting>
  <conditionalFormatting sqref="O19:P20">
    <cfRule type="cellIs" dxfId="6" priority="16" operator="equal">
      <formula>"×"</formula>
    </cfRule>
  </conditionalFormatting>
  <conditionalFormatting sqref="O13:S14">
    <cfRule type="cellIs" dxfId="5" priority="3" operator="equal">
      <formula>"×"</formula>
    </cfRule>
    <cfRule type="cellIs" dxfId="4" priority="4" operator="equal">
      <formula>"団体"</formula>
    </cfRule>
  </conditionalFormatting>
  <conditionalFormatting sqref="P16:S16">
    <cfRule type="cellIs" dxfId="3" priority="9" operator="equal">
      <formula>"×"</formula>
    </cfRule>
    <cfRule type="cellIs" dxfId="2" priority="10" operator="equal">
      <formula>"団体"</formula>
    </cfRule>
  </conditionalFormatting>
  <conditionalFormatting sqref="Q20:Q21">
    <cfRule type="cellIs" dxfId="1" priority="17" operator="equal">
      <formula>"×"</formula>
    </cfRule>
    <cfRule type="cellIs" dxfId="0" priority="18" operator="equal">
      <formula>"団体"</formula>
    </cfRule>
  </conditionalFormatting>
  <dataValidations count="1">
    <dataValidation allowBlank="1" showInputMessage="1" sqref="D15" xr:uid="{149E08C4-5323-47C5-B0DC-45394D9C7CAC}"/>
  </dataValidations>
  <pageMargins left="0.23622047244094491" right="0.23622047244094491" top="0.55118110236220474" bottom="0.55118110236220474" header="0.31496062992125984" footer="0.31496062992125984"/>
  <pageSetup paperSize="9" scale="5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1-①</vt:lpstr>
      <vt:lpstr>1-②</vt:lpstr>
      <vt:lpstr>1-③</vt:lpstr>
      <vt:lpstr>1-④</vt:lpstr>
      <vt:lpstr>'1-①'!Print_Area</vt:lpstr>
      <vt:lpstr>'1-②'!Print_Area</vt:lpstr>
      <vt:lpstr>'1-③'!Print_Area</vt:lpstr>
      <vt:lpstr>'1-④'!Print_Area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TSAD216</dc:creator>
  <cp:lastModifiedBy>TSAD216</cp:lastModifiedBy>
  <cp:lastPrinted>2024-04-02T00:20:35Z</cp:lastPrinted>
  <dcterms:created xsi:type="dcterms:W3CDTF">2024-04-02T00:08:29Z</dcterms:created>
  <dcterms:modified xsi:type="dcterms:W3CDTF">2024-04-02T00:24:00Z</dcterms:modified>
</cp:coreProperties>
</file>